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прил.3" sheetId="1" state="hidden" r:id="rId1"/>
    <sheet name="прил1" sheetId="2" state="hidden" r:id="rId2"/>
    <sheet name="прил.1" sheetId="3" r:id="rId3"/>
  </sheets>
  <definedNames/>
  <calcPr fullCalcOnLoad="1"/>
</workbook>
</file>

<file path=xl/sharedStrings.xml><?xml version="1.0" encoding="utf-8"?>
<sst xmlns="http://schemas.openxmlformats.org/spreadsheetml/2006/main" count="151" uniqueCount="93">
  <si>
    <t>Наименование доходных источников</t>
  </si>
  <si>
    <t>% выполнения</t>
  </si>
  <si>
    <t>в том числе:</t>
  </si>
  <si>
    <t>Всего собственных доходов</t>
  </si>
  <si>
    <t>тыс. руб.</t>
  </si>
  <si>
    <t>Справка</t>
  </si>
  <si>
    <t>2. Доходы от предпринимательской и иной приносящей доход деятельности                         (код 000 3 00 00000 00 0000 000)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</si>
  <si>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</si>
  <si>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</si>
  <si>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</si>
  <si>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>1. Доходы - всего                                         (код 000 1 00 00000 00 0000 000)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</si>
  <si>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</si>
  <si>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</si>
  <si>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</si>
  <si>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</si>
  <si>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</si>
  <si>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Муниципальный район</t>
  </si>
  <si>
    <t>Приложение № 1</t>
  </si>
  <si>
    <t>Налоговые доходы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</si>
  <si>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</si>
  <si>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</si>
  <si>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</si>
  <si>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</si>
  <si>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</si>
  <si>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</si>
  <si>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</si>
  <si>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r>
      <t xml:space="preserve"> - земельный налог </t>
    </r>
    <r>
      <rPr>
        <sz val="11"/>
        <rFont val="Arial"/>
        <family val="2"/>
      </rPr>
      <t>(к. 106 06000 00 0000 110)</t>
    </r>
  </si>
  <si>
    <t>Приложение № 3</t>
  </si>
  <si>
    <t>темп роста,%</t>
  </si>
  <si>
    <t>Новоспасское гор. Пос.</t>
  </si>
  <si>
    <t>Краснос.сельск.посел.</t>
  </si>
  <si>
    <t>Троицкосунг.сельск. Пос.</t>
  </si>
  <si>
    <t>Коптевское сельское пос.</t>
  </si>
  <si>
    <t>Садовское сельское пос.</t>
  </si>
  <si>
    <t>Фабриновыселковское сельское поселение</t>
  </si>
  <si>
    <t xml:space="preserve"> - земельный налог </t>
  </si>
  <si>
    <t xml:space="preserve">о выполнении плана поступления доходов в консолидированный бюджет муниципального образования "Новоспасский_район" </t>
  </si>
  <si>
    <t>св200%</t>
  </si>
  <si>
    <t>св.200%</t>
  </si>
  <si>
    <t xml:space="preserve">о  поступлении  налогов и доходов в консолидированный бюджет муниципального образования "_Новоспасский_район" </t>
  </si>
  <si>
    <t xml:space="preserve"> - прочие неналоговые доходы(невыясненные платежи)</t>
  </si>
  <si>
    <t xml:space="preserve"> </t>
  </si>
  <si>
    <t>ИО начальника финансового отдела</t>
  </si>
  <si>
    <t>ЛН Кабак</t>
  </si>
  <si>
    <t>Исп: Сизова ВА тел: 2-18-35</t>
  </si>
  <si>
    <t>И.О.Начальника финансового отдела</t>
  </si>
  <si>
    <t>исп.Сизова ВА тел: 2-18-35</t>
  </si>
  <si>
    <t>факт за январь -май  2008 года</t>
  </si>
  <si>
    <t xml:space="preserve"> план на январь -май 2008 года</t>
  </si>
  <si>
    <t>факт на январь - июнь 2007 года</t>
  </si>
  <si>
    <t>за  январь -июнь  2007-2008 года</t>
  </si>
  <si>
    <t>факт за январь -июнь  2008 года</t>
  </si>
  <si>
    <t>за  январь -июнь 2008 года</t>
  </si>
  <si>
    <t xml:space="preserve"> план на январь июнь 2008 года</t>
  </si>
  <si>
    <t xml:space="preserve"> план на январь - июнь 2008 года</t>
  </si>
  <si>
    <t>факт за январь -июнь 2008 года</t>
  </si>
  <si>
    <t xml:space="preserve"> план на январь -июнь 2008 года</t>
  </si>
  <si>
    <t>факт за январь- июнь 2008 года</t>
  </si>
  <si>
    <t xml:space="preserve"> план на январь июнь  2008 года</t>
  </si>
  <si>
    <t>факт за январь июнь   2008 года</t>
  </si>
  <si>
    <t xml:space="preserve"> план на январь -июнь  2008 года</t>
  </si>
  <si>
    <t>факт за январь -июнь   2008 года</t>
  </si>
  <si>
    <t xml:space="preserve">1. Доходы - всего                                      </t>
  </si>
  <si>
    <t xml:space="preserve"> - невыясненные поступления</t>
  </si>
  <si>
    <t>Доходы от размещения временно свободных средств бюджетов поселений</t>
  </si>
  <si>
    <t>Первоначальный план</t>
  </si>
  <si>
    <t>2.Безвозмездные поступления -всего</t>
  </si>
  <si>
    <t>- общегосударственные вопросы</t>
  </si>
  <si>
    <t>-национальная экономика</t>
  </si>
  <si>
    <t>-жилищно-коммунальное хозяйство</t>
  </si>
  <si>
    <t>-охрана окружающей среды</t>
  </si>
  <si>
    <t>-культура, кинематография</t>
  </si>
  <si>
    <t>-социальная политика</t>
  </si>
  <si>
    <t>-физическая культура и спорт</t>
  </si>
  <si>
    <t>-межбюджетные трансферты бюджетам субъектов Российской Фудерации и муниципальных образований общего характера</t>
  </si>
  <si>
    <t>Всего доходов</t>
  </si>
  <si>
    <t>Дефицит</t>
  </si>
  <si>
    <t xml:space="preserve">образование                                                 </t>
  </si>
  <si>
    <t xml:space="preserve">        </t>
  </si>
  <si>
    <t>Всего расходов</t>
  </si>
  <si>
    <t xml:space="preserve"> - налог, взимаемый в связи с применением патентной системы налогообложения</t>
  </si>
  <si>
    <t xml:space="preserve"> - налоги на товары (работы, услуги), реализуемые на территории Российской Федерации</t>
  </si>
  <si>
    <t>Отклонение от первонач. плана</t>
  </si>
  <si>
    <t>Возврат</t>
  </si>
  <si>
    <t>Первоначальный план на 1.01.2015г</t>
  </si>
  <si>
    <t>Уточнённый план на 1.02.2015г (№ 1)</t>
  </si>
  <si>
    <t xml:space="preserve">  -национальная безопасность                         </t>
  </si>
  <si>
    <t>Отклонение от предыдущего плана</t>
  </si>
  <si>
    <t>Уточнённый план на 1.04.2015г (№ 2)</t>
  </si>
  <si>
    <t>Уточнённый план на 1.05.2015г (№ 3)</t>
  </si>
  <si>
    <t>Уточнённый план на 1.07.2015г (№ 4)</t>
  </si>
  <si>
    <t>Уточнение бюджета по МО "Новоспасский район" на 01.08.2015 года</t>
  </si>
  <si>
    <t>Уточнённый план на 1.08.2015г (№ 5)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</si>
</sst>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.000_);_(* \(#,##0.000\);_(* &quot;-&quot;??_);_(@_)"/>
    <numFmt numFmtId="174" formatCode="0.00000"/>
  </numFmts>
  <fonts count="9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172" fontId="1" fillId="0" borderId="4" xfId="0" applyNumberFormat="1" applyFont="1" applyBorder="1" applyAlignment="1">
      <alignment horizontal="center"/>
    </xf>
    <xf numFmtId="172" fontId="1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wrapText="1"/>
    </xf>
    <xf numFmtId="172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72" fontId="1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wrapText="1"/>
    </xf>
    <xf numFmtId="49" fontId="4" fillId="0" borderId="12" xfId="0" applyNumberFormat="1" applyFont="1" applyBorder="1" applyAlignment="1">
      <alignment horizontal="left" wrapText="1"/>
    </xf>
    <xf numFmtId="0" fontId="3" fillId="0" borderId="4" xfId="0" applyFont="1" applyBorder="1" applyAlignment="1">
      <alignment horizontal="center"/>
    </xf>
    <xf numFmtId="172" fontId="4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4" xfId="0" applyFont="1" applyFill="1" applyBorder="1" applyAlignment="1">
      <alignment/>
    </xf>
    <xf numFmtId="172" fontId="3" fillId="0" borderId="4" xfId="0" applyNumberFormat="1" applyFont="1" applyBorder="1" applyAlignment="1">
      <alignment horizontal="center"/>
    </xf>
    <xf numFmtId="172" fontId="4" fillId="0" borderId="15" xfId="0" applyNumberFormat="1" applyFont="1" applyBorder="1" applyAlignment="1">
      <alignment horizontal="center"/>
    </xf>
    <xf numFmtId="172" fontId="4" fillId="0" borderId="4" xfId="0" applyNumberFormat="1" applyFont="1" applyBorder="1" applyAlignment="1">
      <alignment/>
    </xf>
    <xf numFmtId="172" fontId="3" fillId="0" borderId="4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/>
    </xf>
    <xf numFmtId="172" fontId="4" fillId="0" borderId="20" xfId="0" applyNumberFormat="1" applyFont="1" applyBorder="1" applyAlignment="1">
      <alignment/>
    </xf>
    <xf numFmtId="172" fontId="3" fillId="0" borderId="20" xfId="0" applyNumberFormat="1" applyFont="1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2" fontId="3" fillId="0" borderId="20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21" xfId="0" applyFont="1" applyBorder="1" applyAlignment="1">
      <alignment wrapText="1"/>
    </xf>
    <xf numFmtId="172" fontId="3" fillId="0" borderId="22" xfId="0" applyNumberFormat="1" applyFont="1" applyBorder="1" applyAlignment="1">
      <alignment horizontal="center"/>
    </xf>
    <xf numFmtId="172" fontId="3" fillId="0" borderId="22" xfId="0" applyNumberFormat="1" applyFont="1" applyBorder="1" applyAlignment="1">
      <alignment horizontal="center"/>
    </xf>
    <xf numFmtId="172" fontId="3" fillId="0" borderId="23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24" xfId="0" applyFont="1" applyBorder="1" applyAlignment="1">
      <alignment horizontal="left"/>
    </xf>
    <xf numFmtId="172" fontId="3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 horizontal="left" wrapText="1"/>
    </xf>
    <xf numFmtId="0" fontId="3" fillId="0" borderId="24" xfId="0" applyFont="1" applyBorder="1" applyAlignment="1">
      <alignment horizontal="left"/>
    </xf>
    <xf numFmtId="49" fontId="3" fillId="0" borderId="24" xfId="0" applyNumberFormat="1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left" wrapText="1"/>
    </xf>
    <xf numFmtId="172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25" xfId="0" applyFont="1" applyBorder="1" applyAlignment="1">
      <alignment/>
    </xf>
    <xf numFmtId="172" fontId="4" fillId="0" borderId="26" xfId="0" applyNumberFormat="1" applyFont="1" applyBorder="1" applyAlignment="1">
      <alignment horizontal="center"/>
    </xf>
    <xf numFmtId="172" fontId="4" fillId="0" borderId="18" xfId="0" applyNumberFormat="1" applyFont="1" applyBorder="1" applyAlignment="1">
      <alignment horizontal="center"/>
    </xf>
    <xf numFmtId="172" fontId="4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3" fillId="0" borderId="4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6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0" fontId="4" fillId="0" borderId="27" xfId="0" applyFont="1" applyBorder="1" applyAlignment="1">
      <alignment/>
    </xf>
    <xf numFmtId="0" fontId="4" fillId="0" borderId="4" xfId="0" applyFont="1" applyFill="1" applyBorder="1" applyAlignment="1">
      <alignment horizontal="left" wrapText="1"/>
    </xf>
    <xf numFmtId="49" fontId="3" fillId="0" borderId="4" xfId="0" applyNumberFormat="1" applyFont="1" applyBorder="1" applyAlignment="1">
      <alignment wrapText="1"/>
    </xf>
    <xf numFmtId="49" fontId="4" fillId="0" borderId="4" xfId="0" applyNumberFormat="1" applyFont="1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172" fontId="4" fillId="0" borderId="20" xfId="0" applyNumberFormat="1" applyFont="1" applyBorder="1" applyAlignment="1">
      <alignment/>
    </xf>
    <xf numFmtId="0" fontId="3" fillId="0" borderId="20" xfId="0" applyFont="1" applyBorder="1" applyAlignment="1">
      <alignment vertical="top"/>
    </xf>
    <xf numFmtId="0" fontId="3" fillId="0" borderId="20" xfId="0" applyFont="1" applyBorder="1" applyAlignment="1">
      <alignment/>
    </xf>
    <xf numFmtId="172" fontId="3" fillId="0" borderId="4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23" xfId="0" applyFont="1" applyBorder="1" applyAlignment="1">
      <alignment/>
    </xf>
    <xf numFmtId="0" fontId="3" fillId="0" borderId="23" xfId="0" applyFont="1" applyBorder="1" applyAlignment="1">
      <alignment vertical="top"/>
    </xf>
    <xf numFmtId="0" fontId="3" fillId="0" borderId="23" xfId="0" applyFont="1" applyBorder="1" applyAlignment="1">
      <alignment/>
    </xf>
    <xf numFmtId="172" fontId="4" fillId="0" borderId="23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E9" sqref="E9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4:5" ht="17.25" customHeight="1">
      <c r="D1" s="103" t="s">
        <v>27</v>
      </c>
      <c r="E1" s="103"/>
    </row>
    <row r="2" ht="15.75" customHeight="1"/>
    <row r="3" spans="1:5" ht="17.25" customHeight="1">
      <c r="A3" s="103" t="s">
        <v>5</v>
      </c>
      <c r="B3" s="103"/>
      <c r="C3" s="103"/>
      <c r="D3" s="103"/>
      <c r="E3" s="103"/>
    </row>
    <row r="4" spans="1:6" ht="39.75" customHeight="1">
      <c r="A4" s="103" t="s">
        <v>39</v>
      </c>
      <c r="B4" s="103"/>
      <c r="C4" s="103"/>
      <c r="D4" s="103"/>
      <c r="E4" s="103"/>
      <c r="F4" s="9"/>
    </row>
    <row r="5" spans="1:5" ht="17.25" customHeight="1">
      <c r="A5" s="103" t="s">
        <v>50</v>
      </c>
      <c r="B5" s="103"/>
      <c r="C5" s="103"/>
      <c r="D5" s="103"/>
      <c r="E5" s="103"/>
    </row>
    <row r="6" spans="1:5" ht="15.75" customHeight="1">
      <c r="A6" s="1"/>
      <c r="B6" s="1"/>
      <c r="C6" s="1"/>
      <c r="D6" s="1"/>
      <c r="E6" s="1"/>
    </row>
    <row r="7" spans="1:5" ht="15.75" customHeight="1" thickBot="1">
      <c r="A7" s="2"/>
      <c r="B7" s="2"/>
      <c r="C7" s="2"/>
      <c r="D7" s="104" t="s">
        <v>4</v>
      </c>
      <c r="E7" s="104"/>
    </row>
    <row r="8" spans="1:5" ht="85.5" customHeight="1" thickBot="1">
      <c r="A8" s="16" t="s">
        <v>0</v>
      </c>
      <c r="B8" s="17" t="s">
        <v>49</v>
      </c>
      <c r="C8" s="17" t="s">
        <v>51</v>
      </c>
      <c r="D8" s="17" t="s">
        <v>12</v>
      </c>
      <c r="E8" s="18" t="s">
        <v>28</v>
      </c>
    </row>
    <row r="9" spans="1:6" ht="39" customHeight="1">
      <c r="A9" s="14" t="s">
        <v>10</v>
      </c>
      <c r="B9" s="23">
        <f>B10+B18</f>
        <v>34027.6</v>
      </c>
      <c r="C9" s="23">
        <f>C10+C18</f>
        <v>47362.1</v>
      </c>
      <c r="D9" s="23">
        <f>C9-B9</f>
        <v>13334.5</v>
      </c>
      <c r="E9" s="15">
        <f aca="true" t="shared" si="0" ref="E9:E16">C9/B9*100</f>
        <v>139.1873067745007</v>
      </c>
      <c r="F9" s="23">
        <f>F10+F18</f>
        <v>0</v>
      </c>
    </row>
    <row r="10" spans="1:5" ht="17.25" customHeight="1">
      <c r="A10" s="7" t="s">
        <v>18</v>
      </c>
      <c r="B10" s="10">
        <f>SUM(B11:B17)</f>
        <v>21049</v>
      </c>
      <c r="C10" s="10">
        <f>SUM(C11:C17)</f>
        <v>30796.899999999998</v>
      </c>
      <c r="D10" s="10">
        <f>C10-B10</f>
        <v>9747.899999999998</v>
      </c>
      <c r="E10" s="15">
        <f t="shared" si="0"/>
        <v>146.3105135635897</v>
      </c>
    </row>
    <row r="11" spans="1:5" ht="17.25" customHeight="1">
      <c r="A11" s="7" t="s">
        <v>7</v>
      </c>
      <c r="B11" s="10">
        <v>16921.1</v>
      </c>
      <c r="C11" s="12">
        <v>25423.1</v>
      </c>
      <c r="D11" s="10">
        <f aca="true" t="shared" si="1" ref="D11:D29">C11-B11</f>
        <v>8502</v>
      </c>
      <c r="E11" s="15">
        <f t="shared" si="0"/>
        <v>150.24496043401433</v>
      </c>
    </row>
    <row r="12" spans="1:5" ht="50.25" customHeight="1">
      <c r="A12" s="8" t="s">
        <v>8</v>
      </c>
      <c r="B12" s="10">
        <v>2501.6</v>
      </c>
      <c r="C12" s="10">
        <v>2274.7</v>
      </c>
      <c r="D12" s="10">
        <f t="shared" si="1"/>
        <v>-226.9000000000001</v>
      </c>
      <c r="E12" s="15">
        <f t="shared" si="0"/>
        <v>90.92980492484809</v>
      </c>
    </row>
    <row r="13" spans="1:5" ht="20.25" customHeight="1">
      <c r="A13" s="8" t="s">
        <v>13</v>
      </c>
      <c r="B13" s="10">
        <v>58.8</v>
      </c>
      <c r="C13" s="10">
        <v>111</v>
      </c>
      <c r="D13" s="10">
        <f t="shared" si="1"/>
        <v>52.2</v>
      </c>
      <c r="E13" s="15">
        <f t="shared" si="0"/>
        <v>188.77551020408163</v>
      </c>
    </row>
    <row r="14" spans="1:5" ht="17.25" customHeight="1">
      <c r="A14" s="7" t="s">
        <v>11</v>
      </c>
      <c r="B14" s="10">
        <v>37.5</v>
      </c>
      <c r="C14" s="12">
        <v>72.7</v>
      </c>
      <c r="D14" s="10">
        <f t="shared" si="1"/>
        <v>35.2</v>
      </c>
      <c r="E14" s="15">
        <f t="shared" si="0"/>
        <v>193.86666666666667</v>
      </c>
    </row>
    <row r="15" spans="1:7" ht="17.25" customHeight="1">
      <c r="A15" s="7" t="s">
        <v>26</v>
      </c>
      <c r="B15" s="10">
        <v>1035.9</v>
      </c>
      <c r="C15" s="12">
        <v>1420.8</v>
      </c>
      <c r="D15" s="10">
        <f t="shared" si="1"/>
        <v>384.89999999999986</v>
      </c>
      <c r="E15" s="15">
        <f t="shared" si="0"/>
        <v>137.15609614827684</v>
      </c>
      <c r="G15" t="s">
        <v>41</v>
      </c>
    </row>
    <row r="16" spans="1:5" ht="17.25" customHeight="1">
      <c r="A16" s="8" t="s">
        <v>9</v>
      </c>
      <c r="B16" s="10">
        <v>1251.2</v>
      </c>
      <c r="C16" s="12">
        <v>1454.8</v>
      </c>
      <c r="D16" s="10">
        <f t="shared" si="1"/>
        <v>203.5999999999999</v>
      </c>
      <c r="E16" s="15">
        <f t="shared" si="0"/>
        <v>116.27237851662404</v>
      </c>
    </row>
    <row r="17" spans="1:5" ht="17.25" customHeight="1">
      <c r="A17" s="19" t="s">
        <v>15</v>
      </c>
      <c r="B17" s="10">
        <v>-757.1</v>
      </c>
      <c r="C17" s="12">
        <v>39.8</v>
      </c>
      <c r="D17" s="10">
        <f t="shared" si="1"/>
        <v>796.9</v>
      </c>
      <c r="E17" s="15"/>
    </row>
    <row r="18" spans="1:5" ht="17.25" customHeight="1">
      <c r="A18" s="19" t="s">
        <v>19</v>
      </c>
      <c r="B18" s="10">
        <f>SUM(B19:B25)</f>
        <v>12978.6</v>
      </c>
      <c r="C18" s="10">
        <f>SUM(C19:C25)</f>
        <v>16565.2</v>
      </c>
      <c r="D18" s="10">
        <f t="shared" si="1"/>
        <v>3586.6000000000004</v>
      </c>
      <c r="E18" s="15" t="s">
        <v>38</v>
      </c>
    </row>
    <row r="19" spans="1:5" ht="56.25" customHeight="1">
      <c r="A19" s="8" t="s">
        <v>20</v>
      </c>
      <c r="B19" s="10">
        <v>2703.3</v>
      </c>
      <c r="C19" s="10">
        <v>3201.9</v>
      </c>
      <c r="D19" s="10">
        <f t="shared" si="1"/>
        <v>498.5999999999999</v>
      </c>
      <c r="E19" s="15">
        <f>C19/B19*100</f>
        <v>118.44412384862946</v>
      </c>
    </row>
    <row r="20" spans="1:5" ht="31.5" customHeight="1">
      <c r="A20" s="8" t="s">
        <v>14</v>
      </c>
      <c r="B20" s="10">
        <v>283.7</v>
      </c>
      <c r="C20" s="12">
        <v>241.4</v>
      </c>
      <c r="D20" s="10">
        <f t="shared" si="1"/>
        <v>-42.29999999999998</v>
      </c>
      <c r="E20" s="15" t="s">
        <v>38</v>
      </c>
    </row>
    <row r="21" spans="1:5" ht="36.75" customHeight="1">
      <c r="A21" s="8" t="s">
        <v>21</v>
      </c>
      <c r="B21" s="10">
        <v>5337.3</v>
      </c>
      <c r="C21" s="12">
        <v>5809</v>
      </c>
      <c r="D21" s="10">
        <f t="shared" si="1"/>
        <v>471.6999999999998</v>
      </c>
      <c r="E21" s="15">
        <f>C21/B21*100</f>
        <v>108.83780188484815</v>
      </c>
    </row>
    <row r="22" spans="1:5" ht="36" customHeight="1">
      <c r="A22" s="8" t="s">
        <v>22</v>
      </c>
      <c r="B22" s="10">
        <v>3764</v>
      </c>
      <c r="C22" s="12">
        <v>5708.1</v>
      </c>
      <c r="D22" s="10">
        <f t="shared" si="1"/>
        <v>1944.1000000000004</v>
      </c>
      <c r="E22" s="15" t="s">
        <v>38</v>
      </c>
    </row>
    <row r="23" spans="1:5" ht="27.75" customHeight="1">
      <c r="A23" s="8" t="s">
        <v>23</v>
      </c>
      <c r="B23" s="10"/>
      <c r="C23" s="12"/>
      <c r="D23" s="10">
        <f t="shared" si="1"/>
        <v>0</v>
      </c>
      <c r="E23" s="15"/>
    </row>
    <row r="24" spans="1:5" ht="36" customHeight="1">
      <c r="A24" s="8" t="s">
        <v>24</v>
      </c>
      <c r="B24" s="10">
        <v>783.7</v>
      </c>
      <c r="C24" s="12">
        <v>1536</v>
      </c>
      <c r="D24" s="10">
        <f t="shared" si="1"/>
        <v>752.3</v>
      </c>
      <c r="E24" s="15">
        <f>C24/B24*100</f>
        <v>195.99336480796222</v>
      </c>
    </row>
    <row r="25" spans="1:5" ht="33" customHeight="1">
      <c r="A25" s="8" t="s">
        <v>40</v>
      </c>
      <c r="B25" s="10">
        <v>106.6</v>
      </c>
      <c r="C25" s="12">
        <v>68.8</v>
      </c>
      <c r="D25" s="10">
        <f t="shared" si="1"/>
        <v>-37.8</v>
      </c>
      <c r="E25" s="15" t="s">
        <v>38</v>
      </c>
    </row>
    <row r="26" spans="1:5" ht="15.75" customHeight="1">
      <c r="A26" s="7"/>
      <c r="B26" s="12"/>
      <c r="C26" s="12"/>
      <c r="D26" s="10"/>
      <c r="E26" s="15"/>
    </row>
    <row r="27" spans="1:5" ht="75" customHeight="1" hidden="1">
      <c r="A27" s="3" t="s">
        <v>6</v>
      </c>
      <c r="B27" s="10">
        <v>2992.2</v>
      </c>
      <c r="C27" s="10"/>
      <c r="D27" s="10">
        <f t="shared" si="1"/>
        <v>-2992.2</v>
      </c>
      <c r="E27" s="15">
        <f>C27/B27*100</f>
        <v>0</v>
      </c>
    </row>
    <row r="28" spans="1:5" ht="15.75" customHeight="1">
      <c r="A28" s="5"/>
      <c r="B28" s="12"/>
      <c r="C28" s="12"/>
      <c r="D28" s="10"/>
      <c r="E28" s="4"/>
    </row>
    <row r="29" spans="1:5" ht="24" customHeight="1" thickBot="1">
      <c r="A29" s="6" t="s">
        <v>3</v>
      </c>
      <c r="B29" s="11">
        <f>B28+B9</f>
        <v>34027.6</v>
      </c>
      <c r="C29" s="11">
        <f>C9+C27</f>
        <v>47362.1</v>
      </c>
      <c r="D29" s="11">
        <f t="shared" si="1"/>
        <v>13334.5</v>
      </c>
      <c r="E29" s="15">
        <f>C29/B29*100</f>
        <v>139.1873067745007</v>
      </c>
    </row>
    <row r="31" spans="1:3" ht="12.75">
      <c r="A31" t="s">
        <v>42</v>
      </c>
      <c r="C31" t="s">
        <v>43</v>
      </c>
    </row>
    <row r="32" ht="12.75">
      <c r="A32" t="s">
        <v>44</v>
      </c>
    </row>
    <row r="40" ht="12.75">
      <c r="E40" s="13"/>
    </row>
  </sheetData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zoomScale="75" zoomScaleNormal="75" zoomScaleSheetLayoutView="100" workbookViewId="0" topLeftCell="A1">
      <pane xSplit="4" ySplit="10" topLeftCell="E16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Z24" sqref="Z24"/>
    </sheetView>
  </sheetViews>
  <sheetFormatPr defaultColWidth="9.140625" defaultRowHeight="12.75"/>
  <cols>
    <col min="1" max="1" width="42.57421875" style="0" customWidth="1"/>
    <col min="2" max="2" width="14.57421875" style="0" customWidth="1"/>
    <col min="3" max="3" width="13.28125" style="0" customWidth="1"/>
    <col min="4" max="4" width="14.7109375" style="0" customWidth="1"/>
    <col min="5" max="5" width="13.28125" style="0" customWidth="1"/>
    <col min="6" max="6" width="11.8515625" style="0" customWidth="1"/>
    <col min="7" max="7" width="13.7109375" style="0" customWidth="1"/>
    <col min="8" max="8" width="12.00390625" style="0" customWidth="1"/>
    <col min="9" max="9" width="10.7109375" style="0" customWidth="1"/>
    <col min="10" max="10" width="11.57421875" style="0" customWidth="1"/>
    <col min="11" max="11" width="12.140625" style="0" customWidth="1"/>
    <col min="12" max="12" width="11.421875" style="0" customWidth="1"/>
    <col min="13" max="13" width="13.28125" style="0" customWidth="1"/>
    <col min="14" max="14" width="11.8515625" style="0" customWidth="1"/>
    <col min="15" max="15" width="12.7109375" style="0" customWidth="1"/>
    <col min="16" max="16" width="9.140625" style="0" hidden="1" customWidth="1"/>
    <col min="17" max="17" width="11.57421875" style="0" customWidth="1"/>
    <col min="18" max="18" width="13.28125" style="0" customWidth="1"/>
    <col min="19" max="19" width="10.8515625" style="0" customWidth="1"/>
    <col min="21" max="21" width="12.57421875" style="0" customWidth="1"/>
    <col min="22" max="22" width="11.421875" style="0" customWidth="1"/>
    <col min="24" max="24" width="13.140625" style="0" customWidth="1"/>
    <col min="25" max="25" width="12.7109375" style="0" customWidth="1"/>
    <col min="26" max="26" width="12.00390625" style="0" customWidth="1"/>
  </cols>
  <sheetData>
    <row r="1" spans="24:26" ht="0.75" customHeight="1">
      <c r="X1" s="103" t="s">
        <v>17</v>
      </c>
      <c r="Y1" s="103"/>
      <c r="Z1" s="103"/>
    </row>
    <row r="2" ht="15.75" customHeight="1" hidden="1"/>
    <row r="3" spans="1:26" ht="17.25" customHeight="1">
      <c r="A3" s="103" t="s">
        <v>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1:26" ht="26.25" customHeight="1">
      <c r="A4" s="103" t="s">
        <v>36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</row>
    <row r="5" spans="1:26" ht="22.5" customHeight="1" thickBot="1">
      <c r="A5" s="103" t="s">
        <v>52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</row>
    <row r="6" spans="1:3" ht="1.5" customHeight="1" hidden="1" thickBot="1">
      <c r="A6" s="20"/>
      <c r="B6" s="20"/>
      <c r="C6" s="20"/>
    </row>
    <row r="7" spans="1:26" ht="17.25" customHeight="1" hidden="1" thickBot="1">
      <c r="A7" s="20"/>
      <c r="B7" s="20"/>
      <c r="C7" s="20"/>
      <c r="D7" s="20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104" t="s">
        <v>4</v>
      </c>
      <c r="Z7" s="104"/>
    </row>
    <row r="8" spans="1:27" ht="15.75" customHeight="1">
      <c r="A8" s="106" t="s">
        <v>0</v>
      </c>
      <c r="B8" s="109"/>
      <c r="C8" s="110"/>
      <c r="D8" s="110"/>
      <c r="E8" s="113" t="s">
        <v>2</v>
      </c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46"/>
    </row>
    <row r="9" spans="1:27" ht="37.5" customHeight="1" thickBot="1">
      <c r="A9" s="107"/>
      <c r="B9" s="111"/>
      <c r="C9" s="112"/>
      <c r="D9" s="112"/>
      <c r="E9" s="105" t="s">
        <v>16</v>
      </c>
      <c r="F9" s="105"/>
      <c r="G9" s="105"/>
      <c r="H9" s="105" t="s">
        <v>29</v>
      </c>
      <c r="I9" s="105"/>
      <c r="J9" s="105"/>
      <c r="K9" s="105" t="s">
        <v>30</v>
      </c>
      <c r="L9" s="105"/>
      <c r="M9" s="105"/>
      <c r="N9" s="105" t="s">
        <v>31</v>
      </c>
      <c r="O9" s="105"/>
      <c r="P9" s="105"/>
      <c r="Q9" s="47"/>
      <c r="R9" s="105" t="s">
        <v>32</v>
      </c>
      <c r="S9" s="105"/>
      <c r="T9" s="105"/>
      <c r="U9" s="105" t="s">
        <v>33</v>
      </c>
      <c r="V9" s="105"/>
      <c r="W9" s="105"/>
      <c r="X9" s="105" t="s">
        <v>34</v>
      </c>
      <c r="Y9" s="105"/>
      <c r="Z9" s="105"/>
      <c r="AA9" s="46"/>
    </row>
    <row r="10" spans="1:27" ht="84" customHeight="1" thickBot="1">
      <c r="A10" s="108"/>
      <c r="B10" s="40" t="s">
        <v>53</v>
      </c>
      <c r="C10" s="41" t="s">
        <v>51</v>
      </c>
      <c r="D10" s="42" t="s">
        <v>1</v>
      </c>
      <c r="E10" s="48" t="s">
        <v>54</v>
      </c>
      <c r="F10" s="48" t="s">
        <v>55</v>
      </c>
      <c r="G10" s="48" t="s">
        <v>1</v>
      </c>
      <c r="H10" s="48" t="s">
        <v>56</v>
      </c>
      <c r="I10" s="48" t="s">
        <v>51</v>
      </c>
      <c r="J10" s="48" t="s">
        <v>1</v>
      </c>
      <c r="K10" s="48" t="s">
        <v>53</v>
      </c>
      <c r="L10" s="48" t="s">
        <v>57</v>
      </c>
      <c r="M10" s="48" t="s">
        <v>1</v>
      </c>
      <c r="N10" s="48" t="s">
        <v>56</v>
      </c>
      <c r="O10" s="48" t="s">
        <v>51</v>
      </c>
      <c r="P10" s="48" t="s">
        <v>1</v>
      </c>
      <c r="Q10" s="48" t="s">
        <v>1</v>
      </c>
      <c r="R10" s="49" t="s">
        <v>58</v>
      </c>
      <c r="S10" s="49" t="s">
        <v>59</v>
      </c>
      <c r="T10" s="49" t="s">
        <v>1</v>
      </c>
      <c r="U10" s="49" t="s">
        <v>60</v>
      </c>
      <c r="V10" s="49" t="s">
        <v>61</v>
      </c>
      <c r="W10" s="49" t="s">
        <v>1</v>
      </c>
      <c r="X10" s="49" t="s">
        <v>48</v>
      </c>
      <c r="Y10" s="49" t="s">
        <v>47</v>
      </c>
      <c r="Z10" s="49" t="s">
        <v>1</v>
      </c>
      <c r="AA10" s="46"/>
    </row>
    <row r="11" spans="1:27" ht="35.25" customHeight="1">
      <c r="A11" s="30" t="s">
        <v>10</v>
      </c>
      <c r="B11" s="37">
        <f>E11+H11+K11+N11+R11+U11+X11</f>
        <v>44344.8</v>
      </c>
      <c r="C11" s="37">
        <f>F11+I11+L11+O11+S11+V11+Y11</f>
        <v>47362.1</v>
      </c>
      <c r="D11" s="43">
        <f>SUM(C11/B11)*100</f>
        <v>106.8041799714961</v>
      </c>
      <c r="E11" s="33">
        <f>E12+E20</f>
        <v>31040</v>
      </c>
      <c r="F11" s="33">
        <f>F12+F20</f>
        <v>32568.699999999997</v>
      </c>
      <c r="G11" s="38">
        <f>SUM(F11/E11)*100</f>
        <v>104.92493556701031</v>
      </c>
      <c r="H11" s="33">
        <f>H12+H20</f>
        <v>11054.3</v>
      </c>
      <c r="I11" s="33">
        <f>I12+I20</f>
        <v>12310.000000000002</v>
      </c>
      <c r="J11" s="38">
        <f>SUM(I11/H11)*100</f>
        <v>111.35938051256076</v>
      </c>
      <c r="K11" s="33">
        <f>K12+K20</f>
        <v>755.6</v>
      </c>
      <c r="L11" s="33">
        <f>L12+L20</f>
        <v>812.3999999999999</v>
      </c>
      <c r="M11" s="38">
        <f>SUM(L11/K11)*100</f>
        <v>107.51720487030173</v>
      </c>
      <c r="N11" s="33">
        <f>N12+N20</f>
        <v>850.5000000000001</v>
      </c>
      <c r="O11" s="33">
        <f>O12+O20</f>
        <v>901.2000000000002</v>
      </c>
      <c r="P11" s="38">
        <f>SUM(O11/N11)*100</f>
        <v>105.96119929453263</v>
      </c>
      <c r="Q11" s="39">
        <f>SUM(O11/N11)*100</f>
        <v>105.96119929453263</v>
      </c>
      <c r="R11" s="33">
        <f>R12+R20</f>
        <v>321.3</v>
      </c>
      <c r="S11" s="33">
        <f>S12+S20</f>
        <v>410.40000000000003</v>
      </c>
      <c r="T11" s="38">
        <f>SUM(S11/R11)*100</f>
        <v>127.7310924369748</v>
      </c>
      <c r="U11" s="33">
        <f>U12+U20</f>
        <v>226.5</v>
      </c>
      <c r="V11" s="33">
        <f>V12+V20</f>
        <v>258.9</v>
      </c>
      <c r="W11" s="45">
        <f>SUM(V11/U11)*100</f>
        <v>114.3046357615894</v>
      </c>
      <c r="X11" s="33">
        <f>X12+X20</f>
        <v>96.6</v>
      </c>
      <c r="Y11" s="33">
        <f>Y12+Y20</f>
        <v>100.50000000000001</v>
      </c>
      <c r="Z11" s="45">
        <f>SUM(Y11/X11)*100</f>
        <v>104.03726708074537</v>
      </c>
      <c r="AA11" s="46"/>
    </row>
    <row r="12" spans="1:27" ht="22.5" customHeight="1">
      <c r="A12" s="30" t="s">
        <v>18</v>
      </c>
      <c r="B12" s="33">
        <f>SUM(B13:B19)</f>
        <v>29127.399999999998</v>
      </c>
      <c r="C12" s="33">
        <f aca="true" t="shared" si="0" ref="C12:C31">F12+I12+L12+O12+S12+V12+Y12</f>
        <v>30796.9</v>
      </c>
      <c r="D12" s="44">
        <f>SUM(C12/B12)*100</f>
        <v>105.73171652808011</v>
      </c>
      <c r="E12" s="33">
        <f>SUM(E13:E19)</f>
        <v>18640</v>
      </c>
      <c r="F12" s="33">
        <f>SUM(F13:F19)</f>
        <v>19049.1</v>
      </c>
      <c r="G12" s="38">
        <f>SUM(F12/E12)*100</f>
        <v>102.19474248927038</v>
      </c>
      <c r="H12" s="33">
        <f>SUM(H13:H19)</f>
        <v>8787.8</v>
      </c>
      <c r="I12" s="33">
        <f>SUM(I13:I19)</f>
        <v>9855.900000000001</v>
      </c>
      <c r="J12" s="38">
        <f>SUM(I12/H12)*100</f>
        <v>112.15435034934798</v>
      </c>
      <c r="K12" s="33">
        <f>SUM(K13:K19)</f>
        <v>467.6</v>
      </c>
      <c r="L12" s="33">
        <f>SUM(L13:L19)</f>
        <v>518.3</v>
      </c>
      <c r="M12" s="38">
        <f>SUM(L12/K12)*100</f>
        <v>110.84260051325919</v>
      </c>
      <c r="N12" s="33">
        <f>SUM(N13:N19)</f>
        <v>829.1000000000001</v>
      </c>
      <c r="O12" s="33">
        <f>SUM(O13:O19)</f>
        <v>881.2000000000002</v>
      </c>
      <c r="P12" s="38">
        <f>SUM(O12/N12)*100</f>
        <v>106.2839223254131</v>
      </c>
      <c r="Q12" s="39">
        <f>SUM(O12/N12)*100</f>
        <v>106.2839223254131</v>
      </c>
      <c r="R12" s="33">
        <f>SUM(R13:R19)</f>
        <v>164</v>
      </c>
      <c r="S12" s="33">
        <f>SUM(S13:S19)</f>
        <v>200.4</v>
      </c>
      <c r="T12" s="38">
        <f>SUM(S12/R12)*100</f>
        <v>122.1951219512195</v>
      </c>
      <c r="U12" s="33">
        <f>SUM(U13:U19)</f>
        <v>161.9</v>
      </c>
      <c r="V12" s="33">
        <f>SUM(V13:V19)</f>
        <v>202.9</v>
      </c>
      <c r="W12" s="45">
        <f>SUM(V12/U12)*100</f>
        <v>125.3242742433601</v>
      </c>
      <c r="X12" s="33">
        <f>SUM(X13:X19)</f>
        <v>77</v>
      </c>
      <c r="Y12" s="33">
        <f>SUM(Y13:Y19)</f>
        <v>89.10000000000001</v>
      </c>
      <c r="Z12" s="45">
        <f>SUM(Y12/X12)*100</f>
        <v>115.71428571428572</v>
      </c>
      <c r="AA12" s="46"/>
    </row>
    <row r="13" spans="1:27" ht="17.25" customHeight="1">
      <c r="A13" s="25" t="s">
        <v>7</v>
      </c>
      <c r="B13" s="36">
        <f>E13+H13+K13+N13+R13+U13+X13</f>
        <v>24525</v>
      </c>
      <c r="C13" s="36">
        <f t="shared" si="0"/>
        <v>25423.1</v>
      </c>
      <c r="D13" s="45">
        <f>SUM(C13/B13)*100</f>
        <v>103.66197757390417</v>
      </c>
      <c r="E13" s="36">
        <v>15050</v>
      </c>
      <c r="F13" s="32">
        <v>15253.9</v>
      </c>
      <c r="G13" s="39">
        <f>SUM(F13/E13)*100</f>
        <v>101.35481727574751</v>
      </c>
      <c r="H13" s="32">
        <v>7935</v>
      </c>
      <c r="I13" s="32">
        <v>8521.4</v>
      </c>
      <c r="J13" s="39">
        <f>SUM(I13/H13)*100</f>
        <v>107.39004410838058</v>
      </c>
      <c r="K13" s="32">
        <v>393</v>
      </c>
      <c r="L13" s="32">
        <v>411.5</v>
      </c>
      <c r="M13" s="39">
        <f>SUM(L13/K13)*100</f>
        <v>104.70737913486006</v>
      </c>
      <c r="N13" s="34">
        <v>771</v>
      </c>
      <c r="O13" s="34">
        <v>793.7</v>
      </c>
      <c r="P13" s="39">
        <f>SUM(O13/N13)*100</f>
        <v>102.94422827496759</v>
      </c>
      <c r="Q13" s="39">
        <f>SUM(O13/N13)*100</f>
        <v>102.94422827496759</v>
      </c>
      <c r="R13" s="35">
        <v>164</v>
      </c>
      <c r="S13" s="35">
        <v>183.8</v>
      </c>
      <c r="T13" s="39">
        <f>SUM(S13/R13)*100</f>
        <v>112.07317073170732</v>
      </c>
      <c r="U13" s="35">
        <v>140</v>
      </c>
      <c r="V13" s="35">
        <v>178.6</v>
      </c>
      <c r="W13" s="45">
        <f>SUM(V13/U13)*100</f>
        <v>127.57142857142856</v>
      </c>
      <c r="X13" s="35">
        <v>72</v>
      </c>
      <c r="Y13" s="35">
        <v>80.2</v>
      </c>
      <c r="Z13" s="45">
        <f>SUM(Y13/X13)*100</f>
        <v>111.38888888888889</v>
      </c>
      <c r="AA13" s="46"/>
    </row>
    <row r="14" spans="1:27" ht="33" customHeight="1">
      <c r="A14" s="26" t="s">
        <v>8</v>
      </c>
      <c r="B14" s="36">
        <f aca="true" t="shared" si="1" ref="B14:B31">E14+H14+K14+N14+R14+U14+X14</f>
        <v>2280</v>
      </c>
      <c r="C14" s="36">
        <f t="shared" si="0"/>
        <v>2274.7</v>
      </c>
      <c r="D14" s="45">
        <f>SUM(C14/B14)*100</f>
        <v>99.76754385964911</v>
      </c>
      <c r="E14" s="36">
        <v>2280</v>
      </c>
      <c r="F14" s="32">
        <v>2274.7</v>
      </c>
      <c r="G14" s="39">
        <f>SUM(F14/E14)*100</f>
        <v>99.76754385964911</v>
      </c>
      <c r="H14" s="34"/>
      <c r="I14" s="34"/>
      <c r="J14" s="39"/>
      <c r="K14" s="34"/>
      <c r="L14" s="34"/>
      <c r="M14" s="39"/>
      <c r="N14" s="34"/>
      <c r="O14" s="34"/>
      <c r="P14" s="39"/>
      <c r="Q14" s="39"/>
      <c r="R14" s="35"/>
      <c r="S14" s="35"/>
      <c r="T14" s="39"/>
      <c r="U14" s="35"/>
      <c r="V14" s="35"/>
      <c r="W14" s="39"/>
      <c r="X14" s="35"/>
      <c r="Y14" s="35"/>
      <c r="Z14" s="39"/>
      <c r="AA14" s="46"/>
    </row>
    <row r="15" spans="1:27" ht="20.25" customHeight="1">
      <c r="A15" s="26" t="s">
        <v>13</v>
      </c>
      <c r="B15" s="36">
        <f t="shared" si="1"/>
        <v>50</v>
      </c>
      <c r="C15" s="36">
        <f t="shared" si="0"/>
        <v>111.00000000000001</v>
      </c>
      <c r="D15" s="45"/>
      <c r="E15" s="36">
        <v>10</v>
      </c>
      <c r="F15" s="32">
        <v>55.5</v>
      </c>
      <c r="G15" s="39">
        <f>SUM(F15/E15)*100</f>
        <v>555</v>
      </c>
      <c r="H15" s="34">
        <v>7.2</v>
      </c>
      <c r="I15" s="34">
        <v>7.2</v>
      </c>
      <c r="J15" s="39">
        <f>SUM(I15/H15)*100</f>
        <v>100</v>
      </c>
      <c r="K15" s="34">
        <v>18.6</v>
      </c>
      <c r="L15" s="51">
        <v>32.7</v>
      </c>
      <c r="M15" s="39">
        <f aca="true" t="shared" si="2" ref="M15:M24">SUM(L15/K15)*100</f>
        <v>175.80645161290323</v>
      </c>
      <c r="N15" s="34">
        <v>9.2</v>
      </c>
      <c r="O15" s="34">
        <v>9.2</v>
      </c>
      <c r="P15" s="39"/>
      <c r="Q15" s="39">
        <f>SUM(O15/N15)*100</f>
        <v>100</v>
      </c>
      <c r="R15" s="35"/>
      <c r="S15" s="35">
        <v>1.2</v>
      </c>
      <c r="T15" s="39"/>
      <c r="U15" s="35"/>
      <c r="V15" s="35"/>
      <c r="W15" s="39"/>
      <c r="X15" s="35">
        <v>5</v>
      </c>
      <c r="Y15" s="35">
        <v>5.2</v>
      </c>
      <c r="Z15" s="39"/>
      <c r="AA15" s="46"/>
    </row>
    <row r="16" spans="1:27" ht="17.25" customHeight="1">
      <c r="A16" s="25" t="s">
        <v>11</v>
      </c>
      <c r="B16" s="36">
        <f t="shared" si="1"/>
        <v>29.8</v>
      </c>
      <c r="C16" s="36">
        <f t="shared" si="0"/>
        <v>72.7</v>
      </c>
      <c r="D16" s="50" t="s">
        <v>38</v>
      </c>
      <c r="E16" s="36"/>
      <c r="F16" s="34"/>
      <c r="G16" s="34"/>
      <c r="H16" s="34">
        <v>21.6</v>
      </c>
      <c r="I16" s="34">
        <v>22.9</v>
      </c>
      <c r="J16" s="39">
        <f>SUM(I16/H16)*100</f>
        <v>106.0185185185185</v>
      </c>
      <c r="K16" s="34"/>
      <c r="L16" s="51">
        <v>5.8</v>
      </c>
      <c r="M16" s="39"/>
      <c r="N16" s="34">
        <v>3.2</v>
      </c>
      <c r="O16" s="34">
        <v>23</v>
      </c>
      <c r="P16" s="39"/>
      <c r="Q16" s="50" t="s">
        <v>38</v>
      </c>
      <c r="R16" s="35"/>
      <c r="S16" s="35">
        <v>9.3</v>
      </c>
      <c r="T16" s="39"/>
      <c r="U16" s="35">
        <v>5</v>
      </c>
      <c r="V16" s="35">
        <v>7.4</v>
      </c>
      <c r="W16" s="45">
        <f>SUM(V16/U16)*100</f>
        <v>148</v>
      </c>
      <c r="X16" s="35"/>
      <c r="Y16" s="35">
        <v>4.3</v>
      </c>
      <c r="Z16" s="39"/>
      <c r="AA16" s="46"/>
    </row>
    <row r="17" spans="1:27" ht="17.25" customHeight="1">
      <c r="A17" s="25" t="s">
        <v>35</v>
      </c>
      <c r="B17" s="36">
        <f t="shared" si="1"/>
        <v>942.6</v>
      </c>
      <c r="C17" s="36">
        <f t="shared" si="0"/>
        <v>1420.8000000000002</v>
      </c>
      <c r="D17" s="45">
        <f>SUM(C17/B17)*100</f>
        <v>150.73201782304267</v>
      </c>
      <c r="E17" s="36"/>
      <c r="F17" s="34"/>
      <c r="G17" s="34"/>
      <c r="H17" s="34">
        <v>824</v>
      </c>
      <c r="I17" s="34">
        <v>1280.2</v>
      </c>
      <c r="J17" s="39">
        <f>SUM(I17/H17)*100</f>
        <v>155.3640776699029</v>
      </c>
      <c r="K17" s="34">
        <v>56</v>
      </c>
      <c r="L17" s="51">
        <v>66</v>
      </c>
      <c r="M17" s="39">
        <f t="shared" si="2"/>
        <v>117.85714285714286</v>
      </c>
      <c r="N17" s="34">
        <v>45.7</v>
      </c>
      <c r="O17" s="34">
        <v>55.2</v>
      </c>
      <c r="P17" s="39"/>
      <c r="Q17" s="39">
        <f>SUM(O17/N17)*100</f>
        <v>120.78774617067833</v>
      </c>
      <c r="R17" s="35"/>
      <c r="S17" s="35">
        <v>5.6</v>
      </c>
      <c r="T17" s="39"/>
      <c r="U17" s="35">
        <v>16.9</v>
      </c>
      <c r="V17" s="35">
        <v>14.4</v>
      </c>
      <c r="W17" s="45">
        <f>SUM(V17/U17)*100</f>
        <v>85.20710059171599</v>
      </c>
      <c r="X17" s="35"/>
      <c r="Y17" s="35">
        <v>-0.6</v>
      </c>
      <c r="Z17" s="39"/>
      <c r="AA17" s="46"/>
    </row>
    <row r="18" spans="1:27" ht="17.25" customHeight="1">
      <c r="A18" s="26" t="s">
        <v>9</v>
      </c>
      <c r="B18" s="36">
        <f t="shared" si="1"/>
        <v>1300</v>
      </c>
      <c r="C18" s="36">
        <f t="shared" si="0"/>
        <v>1454.8</v>
      </c>
      <c r="D18" s="45">
        <f>SUM(C18/B18)*100</f>
        <v>111.90769230769232</v>
      </c>
      <c r="E18" s="36">
        <v>1300</v>
      </c>
      <c r="F18" s="32">
        <v>1454.8</v>
      </c>
      <c r="G18" s="39">
        <f>SUM(F18/E18)*100</f>
        <v>111.90769230769232</v>
      </c>
      <c r="H18" s="34"/>
      <c r="I18" s="34"/>
      <c r="J18" s="39"/>
      <c r="K18" s="34"/>
      <c r="L18" s="51"/>
      <c r="M18" s="39"/>
      <c r="N18" s="34"/>
      <c r="O18" s="34"/>
      <c r="P18" s="39"/>
      <c r="Q18" s="39"/>
      <c r="R18" s="35"/>
      <c r="S18" s="35"/>
      <c r="T18" s="39"/>
      <c r="U18" s="35"/>
      <c r="V18" s="35"/>
      <c r="W18" s="39"/>
      <c r="X18" s="35"/>
      <c r="Y18" s="35"/>
      <c r="Z18" s="39"/>
      <c r="AA18" s="46"/>
    </row>
    <row r="19" spans="1:27" ht="17.25" customHeight="1">
      <c r="A19" s="27" t="s">
        <v>15</v>
      </c>
      <c r="B19" s="36">
        <f t="shared" si="1"/>
        <v>0</v>
      </c>
      <c r="C19" s="36">
        <f t="shared" si="0"/>
        <v>39.8</v>
      </c>
      <c r="D19" s="45"/>
      <c r="E19" s="36"/>
      <c r="F19" s="34">
        <v>10.2</v>
      </c>
      <c r="G19" s="34"/>
      <c r="H19" s="34"/>
      <c r="I19" s="34">
        <v>24.2</v>
      </c>
      <c r="J19" s="39"/>
      <c r="K19" s="34"/>
      <c r="L19" s="51">
        <v>2.3</v>
      </c>
      <c r="M19" s="39"/>
      <c r="N19" s="34"/>
      <c r="O19" s="34">
        <v>0.1</v>
      </c>
      <c r="P19" s="39"/>
      <c r="Q19" s="39"/>
      <c r="R19" s="35"/>
      <c r="S19" s="35">
        <v>0.5</v>
      </c>
      <c r="T19" s="39"/>
      <c r="U19" s="35"/>
      <c r="V19" s="35">
        <v>2.5</v>
      </c>
      <c r="W19" s="39"/>
      <c r="X19" s="35"/>
      <c r="Y19" s="35"/>
      <c r="Z19" s="39"/>
      <c r="AA19" s="46"/>
    </row>
    <row r="20" spans="1:27" ht="18.75" customHeight="1">
      <c r="A20" s="31" t="s">
        <v>19</v>
      </c>
      <c r="B20" s="33">
        <f>SUM(B21:B27)</f>
        <v>15217.4</v>
      </c>
      <c r="C20" s="33">
        <f t="shared" si="0"/>
        <v>16565.200000000004</v>
      </c>
      <c r="D20" s="45">
        <f>SUM(C20/B20)*100</f>
        <v>108.85696636744781</v>
      </c>
      <c r="E20" s="33">
        <f>SUM(E21:E27)</f>
        <v>12400</v>
      </c>
      <c r="F20" s="33">
        <f>SUM(F21:F27)</f>
        <v>13519.6</v>
      </c>
      <c r="G20" s="38" t="s">
        <v>38</v>
      </c>
      <c r="H20" s="33">
        <f>SUM(H21:H27)</f>
        <v>2266.5</v>
      </c>
      <c r="I20" s="33">
        <f>SUM(I21:I27)</f>
        <v>2454.1</v>
      </c>
      <c r="J20" s="39">
        <f>SUM(I20/H20)*100</f>
        <v>108.27707919699978</v>
      </c>
      <c r="K20" s="33">
        <f>SUM(K21:K27)</f>
        <v>288</v>
      </c>
      <c r="L20" s="33">
        <f>SUM(L21:L27)</f>
        <v>294.09999999999997</v>
      </c>
      <c r="M20" s="39">
        <f t="shared" si="2"/>
        <v>102.11805555555556</v>
      </c>
      <c r="N20" s="33">
        <f>SUM(N21:N27)</f>
        <v>21.4</v>
      </c>
      <c r="O20" s="33">
        <f>SUM(O21:O27)</f>
        <v>19.999999999999996</v>
      </c>
      <c r="P20" s="38">
        <f>SUM(O20/N20)*100</f>
        <v>93.45794392523364</v>
      </c>
      <c r="Q20" s="39">
        <f>SUM(O20/N20)*100</f>
        <v>93.45794392523364</v>
      </c>
      <c r="R20" s="33">
        <f>SUM(R21:R27)</f>
        <v>157.3</v>
      </c>
      <c r="S20" s="33">
        <f>SUM(S21:S27)</f>
        <v>210.00000000000003</v>
      </c>
      <c r="T20" s="38">
        <f>SUM(S20/R20)*100</f>
        <v>133.50286077558806</v>
      </c>
      <c r="U20" s="33">
        <f>SUM(U21:U27)</f>
        <v>64.6</v>
      </c>
      <c r="V20" s="33">
        <f>SUM(V21:V27)</f>
        <v>56</v>
      </c>
      <c r="W20" s="45" t="s">
        <v>38</v>
      </c>
      <c r="X20" s="33">
        <f>SUM(X21:X27)</f>
        <v>19.6</v>
      </c>
      <c r="Y20" s="33">
        <f>SUM(Y21:Y27)</f>
        <v>11.4</v>
      </c>
      <c r="Z20" s="45">
        <f>SUM(Y20/X20)*100</f>
        <v>58.16326530612245</v>
      </c>
      <c r="AA20" s="46"/>
    </row>
    <row r="21" spans="1:27" ht="57.75" customHeight="1">
      <c r="A21" s="26" t="s">
        <v>20</v>
      </c>
      <c r="B21" s="36">
        <f t="shared" si="1"/>
        <v>3023.5</v>
      </c>
      <c r="C21" s="36">
        <f t="shared" si="0"/>
        <v>3201.8999999999996</v>
      </c>
      <c r="D21" s="45">
        <f>SUM(C21/B21)*100</f>
        <v>105.90044650239787</v>
      </c>
      <c r="E21" s="36">
        <v>1460</v>
      </c>
      <c r="F21" s="32">
        <v>1555.1</v>
      </c>
      <c r="G21" s="39">
        <f>SUM(F21/E21)*100</f>
        <v>106.51369863013697</v>
      </c>
      <c r="H21" s="34">
        <v>1155.1</v>
      </c>
      <c r="I21" s="34">
        <v>1241.9</v>
      </c>
      <c r="J21" s="39">
        <f>SUM(I21/H21)*100</f>
        <v>107.51450090901223</v>
      </c>
      <c r="K21" s="34">
        <v>243</v>
      </c>
      <c r="L21" s="32">
        <v>243.5</v>
      </c>
      <c r="M21" s="39">
        <f t="shared" si="2"/>
        <v>100.20576131687243</v>
      </c>
      <c r="N21" s="34">
        <v>14.4</v>
      </c>
      <c r="O21" s="34">
        <v>13.7</v>
      </c>
      <c r="P21" s="39">
        <f>SUM(O21/N21)*100</f>
        <v>95.13888888888889</v>
      </c>
      <c r="Q21" s="39">
        <f>SUM(O21/N21)*100</f>
        <v>95.13888888888889</v>
      </c>
      <c r="R21" s="35">
        <v>80.8</v>
      </c>
      <c r="S21" s="35">
        <v>93.2</v>
      </c>
      <c r="T21" s="39">
        <f>SUM(S21/R21)*100</f>
        <v>115.34653465346535</v>
      </c>
      <c r="U21" s="35">
        <v>55.6</v>
      </c>
      <c r="V21" s="35">
        <v>46</v>
      </c>
      <c r="W21" s="45">
        <f>SUM(V21/U21)*100</f>
        <v>82.73381294964028</v>
      </c>
      <c r="X21" s="35">
        <v>14.6</v>
      </c>
      <c r="Y21" s="35">
        <v>8.5</v>
      </c>
      <c r="Z21" s="39">
        <f>SUM(Y21/X21)*100</f>
        <v>58.21917808219178</v>
      </c>
      <c r="AA21" s="46"/>
    </row>
    <row r="22" spans="1:27" ht="34.5" customHeight="1">
      <c r="A22" s="26" t="s">
        <v>14</v>
      </c>
      <c r="B22" s="36">
        <f t="shared" si="1"/>
        <v>150</v>
      </c>
      <c r="C22" s="36">
        <f t="shared" si="0"/>
        <v>241.4</v>
      </c>
      <c r="D22" s="45">
        <f>SUM(C22/B22)*100</f>
        <v>160.93333333333334</v>
      </c>
      <c r="E22" s="36">
        <v>150</v>
      </c>
      <c r="F22" s="32">
        <v>241.4</v>
      </c>
      <c r="G22" s="39">
        <f>SUM(F22/E22)*100</f>
        <v>160.93333333333334</v>
      </c>
      <c r="H22" s="34"/>
      <c r="I22" s="34"/>
      <c r="J22" s="39"/>
      <c r="K22" s="34"/>
      <c r="L22" s="34"/>
      <c r="M22" s="39"/>
      <c r="N22" s="34"/>
      <c r="O22" s="34"/>
      <c r="P22" s="39"/>
      <c r="Q22" s="39"/>
      <c r="R22" s="35"/>
      <c r="S22" s="35"/>
      <c r="T22" s="39"/>
      <c r="U22" s="35"/>
      <c r="V22" s="35"/>
      <c r="W22" s="39"/>
      <c r="X22" s="35"/>
      <c r="Y22" s="35"/>
      <c r="Z22" s="39"/>
      <c r="AA22" s="46"/>
    </row>
    <row r="23" spans="1:27" ht="30.75" customHeight="1">
      <c r="A23" s="26" t="s">
        <v>21</v>
      </c>
      <c r="B23" s="36">
        <f t="shared" si="1"/>
        <v>6067.5</v>
      </c>
      <c r="C23" s="36">
        <f t="shared" si="0"/>
        <v>5809</v>
      </c>
      <c r="D23" s="45"/>
      <c r="E23" s="36">
        <v>5818</v>
      </c>
      <c r="F23" s="34">
        <v>5520.3</v>
      </c>
      <c r="G23" s="39">
        <f>SUM(F23/E23)*100</f>
        <v>94.88312134754212</v>
      </c>
      <c r="H23" s="34">
        <v>112</v>
      </c>
      <c r="I23" s="34">
        <v>148.1</v>
      </c>
      <c r="J23" s="39">
        <f>SUM(I23/H23)*100</f>
        <v>132.23214285714283</v>
      </c>
      <c r="K23" s="34">
        <v>40</v>
      </c>
      <c r="L23" s="34">
        <v>44.9</v>
      </c>
      <c r="M23" s="39">
        <f t="shared" si="2"/>
        <v>112.25</v>
      </c>
      <c r="N23" s="34">
        <v>7</v>
      </c>
      <c r="O23" s="34">
        <v>7.5</v>
      </c>
      <c r="P23" s="39"/>
      <c r="Q23" s="39">
        <f>SUM(O23/N23)*100</f>
        <v>107.14285714285714</v>
      </c>
      <c r="R23" s="35">
        <v>76.5</v>
      </c>
      <c r="S23" s="35">
        <v>75.9</v>
      </c>
      <c r="T23" s="39">
        <f>SUM(S23/R23)*100</f>
        <v>99.2156862745098</v>
      </c>
      <c r="U23" s="35">
        <v>9</v>
      </c>
      <c r="V23" s="35">
        <v>9.7</v>
      </c>
      <c r="W23" s="39"/>
      <c r="X23" s="35">
        <v>5</v>
      </c>
      <c r="Y23" s="35">
        <v>2.6</v>
      </c>
      <c r="Z23" s="39">
        <f>SUM(Y23/X23)*100</f>
        <v>52</v>
      </c>
      <c r="AA23" s="46"/>
    </row>
    <row r="24" spans="1:27" ht="36.75" customHeight="1">
      <c r="A24" s="26" t="s">
        <v>22</v>
      </c>
      <c r="B24" s="36">
        <f t="shared" si="1"/>
        <v>4817.4</v>
      </c>
      <c r="C24" s="36">
        <f t="shared" si="0"/>
        <v>5708.099999999999</v>
      </c>
      <c r="D24" s="45">
        <f>SUM(C24/B24)*100</f>
        <v>118.48922655374268</v>
      </c>
      <c r="E24" s="36">
        <v>3813</v>
      </c>
      <c r="F24" s="34">
        <v>4658.8</v>
      </c>
      <c r="G24" s="39">
        <f>SUM(F24/E24)*100</f>
        <v>122.18200891686337</v>
      </c>
      <c r="H24" s="34">
        <v>999.4</v>
      </c>
      <c r="I24" s="34">
        <v>1000.7</v>
      </c>
      <c r="J24" s="39">
        <f>SUM(I24/H24)*100</f>
        <v>100.1300780468281</v>
      </c>
      <c r="K24" s="34">
        <v>5</v>
      </c>
      <c r="L24" s="34">
        <v>5.7</v>
      </c>
      <c r="M24" s="39">
        <f t="shared" si="2"/>
        <v>114.00000000000001</v>
      </c>
      <c r="N24" s="34"/>
      <c r="O24" s="34">
        <v>1.4</v>
      </c>
      <c r="P24" s="39"/>
      <c r="Q24" s="39"/>
      <c r="R24" s="35"/>
      <c r="S24" s="35">
        <v>40.9</v>
      </c>
      <c r="T24" s="39"/>
      <c r="U24" s="35"/>
      <c r="V24" s="35">
        <v>0.3</v>
      </c>
      <c r="W24" s="39"/>
      <c r="X24" s="35"/>
      <c r="Y24" s="35">
        <v>0.3</v>
      </c>
      <c r="Z24" s="39"/>
      <c r="AA24" s="46"/>
    </row>
    <row r="25" spans="1:27" ht="30" customHeight="1">
      <c r="A25" s="26" t="s">
        <v>23</v>
      </c>
      <c r="B25" s="36">
        <f t="shared" si="1"/>
        <v>0</v>
      </c>
      <c r="C25" s="36">
        <f t="shared" si="0"/>
        <v>0</v>
      </c>
      <c r="D25" s="45"/>
      <c r="E25" s="36"/>
      <c r="F25" s="34"/>
      <c r="G25" s="34"/>
      <c r="H25" s="34"/>
      <c r="I25" s="34"/>
      <c r="J25" s="39"/>
      <c r="K25" s="34"/>
      <c r="L25" s="34"/>
      <c r="M25" s="39"/>
      <c r="N25" s="34"/>
      <c r="O25" s="34"/>
      <c r="P25" s="39"/>
      <c r="Q25" s="39"/>
      <c r="R25" s="35"/>
      <c r="S25" s="35"/>
      <c r="T25" s="39"/>
      <c r="U25" s="35"/>
      <c r="V25" s="35"/>
      <c r="W25" s="39"/>
      <c r="X25" s="35"/>
      <c r="Y25" s="35"/>
      <c r="Z25" s="39"/>
      <c r="AA25" s="46"/>
    </row>
    <row r="26" spans="1:27" ht="32.25" customHeight="1">
      <c r="A26" s="26" t="s">
        <v>24</v>
      </c>
      <c r="B26" s="36">
        <f t="shared" si="1"/>
        <v>1159</v>
      </c>
      <c r="C26" s="36">
        <f t="shared" si="0"/>
        <v>1536</v>
      </c>
      <c r="D26" s="45">
        <f>SUM(C26/B26)*100</f>
        <v>132.52804141501292</v>
      </c>
      <c r="E26" s="36">
        <v>1159</v>
      </c>
      <c r="F26" s="32">
        <v>1536</v>
      </c>
      <c r="G26" s="39">
        <f>SUM(F26/E26)*100</f>
        <v>132.52804141501292</v>
      </c>
      <c r="H26" s="34"/>
      <c r="I26" s="34"/>
      <c r="J26" s="39"/>
      <c r="K26" s="34"/>
      <c r="L26" s="34"/>
      <c r="M26" s="39"/>
      <c r="N26" s="34"/>
      <c r="O26" s="34"/>
      <c r="P26" s="39"/>
      <c r="Q26" s="39"/>
      <c r="R26" s="35"/>
      <c r="S26" s="35"/>
      <c r="T26" s="39"/>
      <c r="U26" s="35"/>
      <c r="V26" s="35"/>
      <c r="W26" s="39"/>
      <c r="X26" s="35"/>
      <c r="Y26" s="35"/>
      <c r="Z26" s="39"/>
      <c r="AA26" s="46"/>
    </row>
    <row r="27" spans="1:27" ht="18" customHeight="1">
      <c r="A27" s="26" t="s">
        <v>25</v>
      </c>
      <c r="B27" s="36">
        <f t="shared" si="1"/>
        <v>0</v>
      </c>
      <c r="C27" s="36">
        <f t="shared" si="0"/>
        <v>68.80000000000001</v>
      </c>
      <c r="D27" s="45"/>
      <c r="E27" s="36"/>
      <c r="F27" s="34">
        <v>8</v>
      </c>
      <c r="G27" s="34"/>
      <c r="H27" s="34"/>
      <c r="I27" s="34">
        <v>63.4</v>
      </c>
      <c r="J27" s="39"/>
      <c r="K27" s="34"/>
      <c r="L27" s="34"/>
      <c r="M27" s="39"/>
      <c r="N27" s="34"/>
      <c r="O27" s="34">
        <v>-2.6</v>
      </c>
      <c r="P27" s="39"/>
      <c r="Q27" s="39"/>
      <c r="R27" s="35"/>
      <c r="S27" s="35"/>
      <c r="T27" s="39"/>
      <c r="U27" s="35"/>
      <c r="V27" s="35"/>
      <c r="W27" s="39"/>
      <c r="X27" s="35"/>
      <c r="Y27" s="35"/>
      <c r="Z27" s="39"/>
      <c r="AA27" s="46"/>
    </row>
    <row r="28" spans="1:27" ht="15.75" customHeight="1" hidden="1">
      <c r="A28" s="25"/>
      <c r="B28" s="36">
        <f t="shared" si="1"/>
        <v>0</v>
      </c>
      <c r="C28" s="36">
        <f t="shared" si="0"/>
        <v>0</v>
      </c>
      <c r="D28" s="45"/>
      <c r="E28" s="34"/>
      <c r="F28" s="34"/>
      <c r="G28" s="34"/>
      <c r="H28" s="34"/>
      <c r="I28" s="34"/>
      <c r="J28" s="39"/>
      <c r="K28" s="34"/>
      <c r="L28" s="34"/>
      <c r="M28" s="39"/>
      <c r="N28" s="34"/>
      <c r="O28" s="34"/>
      <c r="P28" s="39"/>
      <c r="Q28" s="39"/>
      <c r="R28" s="35"/>
      <c r="S28" s="35"/>
      <c r="T28" s="39"/>
      <c r="U28" s="35"/>
      <c r="V28" s="35"/>
      <c r="W28" s="39"/>
      <c r="X28" s="35"/>
      <c r="Y28" s="35"/>
      <c r="Z28" s="39"/>
      <c r="AA28" s="46"/>
    </row>
    <row r="29" spans="1:27" ht="65.25" customHeight="1" hidden="1">
      <c r="A29" s="28" t="s">
        <v>6</v>
      </c>
      <c r="B29" s="36">
        <f t="shared" si="1"/>
        <v>0</v>
      </c>
      <c r="C29" s="36">
        <f t="shared" si="0"/>
        <v>0</v>
      </c>
      <c r="D29" s="45"/>
      <c r="E29" s="36"/>
      <c r="F29" s="32"/>
      <c r="G29" s="39"/>
      <c r="H29" s="34"/>
      <c r="I29" s="34"/>
      <c r="J29" s="38"/>
      <c r="K29" s="34"/>
      <c r="L29" s="34"/>
      <c r="M29" s="39"/>
      <c r="N29" s="34"/>
      <c r="O29" s="34"/>
      <c r="P29" s="39" t="s">
        <v>37</v>
      </c>
      <c r="Q29" s="39"/>
      <c r="R29" s="35"/>
      <c r="S29" s="35"/>
      <c r="T29" s="39"/>
      <c r="U29" s="35"/>
      <c r="V29" s="35"/>
      <c r="W29" s="39"/>
      <c r="X29" s="35"/>
      <c r="Y29" s="35"/>
      <c r="Z29" s="39"/>
      <c r="AA29" s="46"/>
    </row>
    <row r="30" spans="1:27" ht="1.5" customHeight="1" hidden="1">
      <c r="A30" s="24"/>
      <c r="B30" s="36"/>
      <c r="C30" s="36">
        <f t="shared" si="0"/>
        <v>0</v>
      </c>
      <c r="D30" s="45"/>
      <c r="E30" s="34"/>
      <c r="F30" s="34"/>
      <c r="G30" s="34"/>
      <c r="H30" s="34"/>
      <c r="I30" s="34"/>
      <c r="J30" s="39"/>
      <c r="K30" s="34"/>
      <c r="L30" s="34"/>
      <c r="M30" s="39"/>
      <c r="N30" s="34"/>
      <c r="O30" s="34"/>
      <c r="P30" s="39"/>
      <c r="Q30" s="39"/>
      <c r="R30" s="35"/>
      <c r="S30" s="35"/>
      <c r="T30" s="39"/>
      <c r="U30" s="35"/>
      <c r="V30" s="35"/>
      <c r="W30" s="39"/>
      <c r="X30" s="35"/>
      <c r="Y30" s="35"/>
      <c r="Z30" s="39"/>
      <c r="AA30" s="46"/>
    </row>
    <row r="31" spans="1:27" ht="24" customHeight="1" thickBot="1">
      <c r="A31" s="29" t="s">
        <v>3</v>
      </c>
      <c r="B31" s="33">
        <f t="shared" si="1"/>
        <v>44344.8</v>
      </c>
      <c r="C31" s="33">
        <f t="shared" si="0"/>
        <v>47362.1</v>
      </c>
      <c r="D31" s="44">
        <f>SUM(C31/B31)*100</f>
        <v>106.8041799714961</v>
      </c>
      <c r="E31" s="33">
        <f>E11+E29</f>
        <v>31040</v>
      </c>
      <c r="F31" s="33">
        <f>F11+F29</f>
        <v>32568.699999999997</v>
      </c>
      <c r="G31" s="38">
        <f>SUM(F31/E31)*100</f>
        <v>104.92493556701031</v>
      </c>
      <c r="H31" s="33">
        <f>H11+H29</f>
        <v>11054.3</v>
      </c>
      <c r="I31" s="33">
        <f>I11+I29</f>
        <v>12310.000000000002</v>
      </c>
      <c r="J31" s="38">
        <f>SUM(I31/H31)*100</f>
        <v>111.35938051256076</v>
      </c>
      <c r="K31" s="33">
        <f>K11+K29</f>
        <v>755.6</v>
      </c>
      <c r="L31" s="33">
        <f>L11+L29</f>
        <v>812.3999999999999</v>
      </c>
      <c r="M31" s="38">
        <f>SUM(L31/K31)*100</f>
        <v>107.51720487030173</v>
      </c>
      <c r="N31" s="33">
        <f>N11+N29</f>
        <v>850.5000000000001</v>
      </c>
      <c r="O31" s="33">
        <f>O11+O29</f>
        <v>901.2000000000002</v>
      </c>
      <c r="P31" s="38">
        <f>SUM(O31/N31)*100</f>
        <v>105.96119929453263</v>
      </c>
      <c r="Q31" s="39">
        <f>SUM(O31/N31)*100</f>
        <v>105.96119929453263</v>
      </c>
      <c r="R31" s="33">
        <f>R11+R29</f>
        <v>321.3</v>
      </c>
      <c r="S31" s="33">
        <f>S11+S29</f>
        <v>410.40000000000003</v>
      </c>
      <c r="T31" s="38">
        <f>SUM(S31/R31)*100</f>
        <v>127.7310924369748</v>
      </c>
      <c r="U31" s="33">
        <f>U11+U29</f>
        <v>226.5</v>
      </c>
      <c r="V31" s="33">
        <f>V11+V29</f>
        <v>258.9</v>
      </c>
      <c r="W31" s="45">
        <f>SUM(V31/U31)*100</f>
        <v>114.3046357615894</v>
      </c>
      <c r="X31" s="33">
        <f>X11+X29</f>
        <v>96.6</v>
      </c>
      <c r="Y31" s="33">
        <f>Y11+Y29</f>
        <v>100.50000000000001</v>
      </c>
      <c r="Z31" s="39">
        <f>SUM(Y31/X31)*100</f>
        <v>104.03726708074537</v>
      </c>
      <c r="AA31" s="46"/>
    </row>
    <row r="32" spans="1:3" ht="12.75">
      <c r="A32" t="s">
        <v>45</v>
      </c>
      <c r="C32" t="s">
        <v>43</v>
      </c>
    </row>
    <row r="33" ht="12.75">
      <c r="A33" t="s">
        <v>46</v>
      </c>
    </row>
    <row r="42" ht="12.75">
      <c r="E42" s="13"/>
    </row>
  </sheetData>
  <mergeCells count="15">
    <mergeCell ref="A8:A10"/>
    <mergeCell ref="Y7:Z7"/>
    <mergeCell ref="X1:Z1"/>
    <mergeCell ref="A4:Z4"/>
    <mergeCell ref="A5:Z5"/>
    <mergeCell ref="A3:Z3"/>
    <mergeCell ref="R9:T9"/>
    <mergeCell ref="B8:D9"/>
    <mergeCell ref="E8:Z8"/>
    <mergeCell ref="U9:W9"/>
    <mergeCell ref="X9:Z9"/>
    <mergeCell ref="K9:M9"/>
    <mergeCell ref="N9:P9"/>
    <mergeCell ref="E9:G9"/>
    <mergeCell ref="H9:J9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="75" zoomScaleNormal="75" workbookViewId="0" topLeftCell="A16">
      <selection activeCell="M11" sqref="M11:M44"/>
    </sheetView>
  </sheetViews>
  <sheetFormatPr defaultColWidth="9.140625" defaultRowHeight="12.75"/>
  <cols>
    <col min="1" max="1" width="37.00390625" style="58" customWidth="1"/>
    <col min="2" max="2" width="14.8515625" style="58" hidden="1" customWidth="1"/>
    <col min="3" max="3" width="16.00390625" style="58" customWidth="1"/>
    <col min="4" max="4" width="0.71875" style="58" hidden="1" customWidth="1"/>
    <col min="5" max="5" width="18.421875" style="58" customWidth="1"/>
    <col min="6" max="6" width="14.8515625" style="58" hidden="1" customWidth="1"/>
    <col min="7" max="7" width="11.421875" style="58" hidden="1" customWidth="1"/>
    <col min="8" max="11" width="16.00390625" style="58" customWidth="1"/>
    <col min="12" max="12" width="15.00390625" style="58" customWidth="1"/>
    <col min="13" max="13" width="16.7109375" style="58" customWidth="1"/>
    <col min="14" max="16384" width="9.140625" style="58" customWidth="1"/>
  </cols>
  <sheetData>
    <row r="1" spans="6:12" ht="15">
      <c r="F1" s="59"/>
      <c r="G1" s="59"/>
      <c r="H1" s="59"/>
      <c r="I1" s="59"/>
      <c r="J1" s="59"/>
      <c r="K1" s="59"/>
      <c r="L1" s="59"/>
    </row>
    <row r="2" ht="15" hidden="1"/>
    <row r="3" spans="1:12" ht="15" hidden="1">
      <c r="A3" s="116"/>
      <c r="B3" s="116"/>
      <c r="C3" s="116"/>
      <c r="D3" s="116"/>
      <c r="E3" s="116"/>
      <c r="F3" s="116"/>
      <c r="G3" s="59"/>
      <c r="H3" s="59"/>
      <c r="I3" s="59"/>
      <c r="J3" s="59"/>
      <c r="K3" s="59"/>
      <c r="L3" s="59"/>
    </row>
    <row r="4" spans="1:12" ht="3.75" customHeight="1">
      <c r="A4" s="116"/>
      <c r="B4" s="116"/>
      <c r="C4" s="116"/>
      <c r="D4" s="116"/>
      <c r="E4" s="116"/>
      <c r="F4" s="116"/>
      <c r="G4" s="59"/>
      <c r="H4" s="59"/>
      <c r="I4" s="59"/>
      <c r="J4" s="59"/>
      <c r="K4" s="59"/>
      <c r="L4" s="59"/>
    </row>
    <row r="5" spans="1:12" ht="15.75">
      <c r="A5" s="117" t="s">
        <v>91</v>
      </c>
      <c r="B5" s="117"/>
      <c r="C5" s="117"/>
      <c r="D5" s="117"/>
      <c r="E5" s="117"/>
      <c r="F5" s="117"/>
      <c r="G5" s="117"/>
      <c r="H5" s="98"/>
      <c r="I5" s="98"/>
      <c r="J5" s="98"/>
      <c r="K5" s="98"/>
      <c r="L5" s="98"/>
    </row>
    <row r="6" spans="1:12" ht="18" customHeight="1">
      <c r="A6" s="116"/>
      <c r="B6" s="116"/>
      <c r="C6" s="116"/>
      <c r="D6" s="116"/>
      <c r="E6" s="116"/>
      <c r="F6" s="116"/>
      <c r="G6" s="59"/>
      <c r="H6" s="59"/>
      <c r="I6" s="59"/>
      <c r="J6" s="59"/>
      <c r="K6" s="59"/>
      <c r="L6" s="59"/>
    </row>
    <row r="7" spans="1:12" ht="18" customHeight="1" hidden="1">
      <c r="A7" s="56"/>
      <c r="B7" s="56"/>
      <c r="C7" s="56"/>
      <c r="D7" s="56"/>
      <c r="E7" s="56"/>
      <c r="F7" s="57"/>
      <c r="G7" s="57"/>
      <c r="H7" s="57"/>
      <c r="I7" s="57"/>
      <c r="J7" s="57"/>
      <c r="K7" s="57"/>
      <c r="L7" s="57"/>
    </row>
    <row r="8" spans="1:13" ht="112.5" customHeight="1">
      <c r="A8" s="48" t="s">
        <v>0</v>
      </c>
      <c r="B8" s="48" t="s">
        <v>65</v>
      </c>
      <c r="C8" s="48" t="s">
        <v>84</v>
      </c>
      <c r="D8" s="48"/>
      <c r="E8" s="48" t="s">
        <v>85</v>
      </c>
      <c r="F8" s="48" t="s">
        <v>12</v>
      </c>
      <c r="G8" s="91"/>
      <c r="H8" s="48" t="s">
        <v>88</v>
      </c>
      <c r="I8" s="48" t="s">
        <v>89</v>
      </c>
      <c r="J8" s="48" t="s">
        <v>90</v>
      </c>
      <c r="K8" s="48" t="s">
        <v>92</v>
      </c>
      <c r="L8" s="48" t="s">
        <v>82</v>
      </c>
      <c r="M8" s="48" t="s">
        <v>87</v>
      </c>
    </row>
    <row r="9" spans="1:13" ht="16.5" customHeight="1">
      <c r="A9" s="82" t="s">
        <v>62</v>
      </c>
      <c r="B9" s="60"/>
      <c r="C9" s="61"/>
      <c r="D9" s="61"/>
      <c r="E9" s="62"/>
      <c r="F9" s="61" t="e">
        <f>#REF!-C9</f>
        <v>#REF!</v>
      </c>
      <c r="G9" s="63"/>
      <c r="H9" s="63"/>
      <c r="I9" s="63"/>
      <c r="J9" s="63"/>
      <c r="K9" s="63"/>
      <c r="L9" s="63"/>
      <c r="M9" s="96"/>
    </row>
    <row r="10" spans="1:13" ht="18.75" customHeight="1">
      <c r="A10" s="83" t="s">
        <v>18</v>
      </c>
      <c r="B10" s="65"/>
      <c r="C10" s="36">
        <v>46174.8</v>
      </c>
      <c r="D10" s="36"/>
      <c r="E10" s="36">
        <v>46174.8</v>
      </c>
      <c r="F10" s="36" t="e">
        <f>#REF!-C10</f>
        <v>#REF!</v>
      </c>
      <c r="G10" s="66"/>
      <c r="H10" s="36">
        <v>46174.8</v>
      </c>
      <c r="I10" s="36">
        <v>46174.8</v>
      </c>
      <c r="J10" s="36">
        <v>46174.8</v>
      </c>
      <c r="K10" s="66">
        <v>46174.8</v>
      </c>
      <c r="L10" s="66">
        <f>K10-C10</f>
        <v>0</v>
      </c>
      <c r="M10" s="96">
        <f>K10-J10</f>
        <v>0</v>
      </c>
    </row>
    <row r="11" spans="1:13" ht="30" customHeight="1">
      <c r="A11" s="84" t="s">
        <v>7</v>
      </c>
      <c r="B11" s="67"/>
      <c r="C11" s="36">
        <v>30908.3</v>
      </c>
      <c r="D11" s="36"/>
      <c r="E11" s="36">
        <v>30908.3</v>
      </c>
      <c r="F11" s="36" t="e">
        <f>#REF!-C11</f>
        <v>#REF!</v>
      </c>
      <c r="G11" s="66"/>
      <c r="H11" s="36">
        <v>30908.3</v>
      </c>
      <c r="I11" s="36">
        <v>30908.3</v>
      </c>
      <c r="J11" s="36">
        <v>30908.3</v>
      </c>
      <c r="K11" s="36">
        <v>30908.3</v>
      </c>
      <c r="L11" s="66">
        <f aca="true" t="shared" si="0" ref="L11:L44">K11-C11</f>
        <v>0</v>
      </c>
      <c r="M11" s="96">
        <f aca="true" t="shared" si="1" ref="M11:M44">K11-J11</f>
        <v>0</v>
      </c>
    </row>
    <row r="12" spans="1:13" ht="62.25" customHeight="1">
      <c r="A12" s="84" t="s">
        <v>81</v>
      </c>
      <c r="B12" s="67"/>
      <c r="C12" s="36">
        <v>5072</v>
      </c>
      <c r="D12" s="36"/>
      <c r="E12" s="36">
        <v>5072</v>
      </c>
      <c r="F12" s="36"/>
      <c r="G12" s="66"/>
      <c r="H12" s="36">
        <v>5072</v>
      </c>
      <c r="I12" s="36">
        <v>5072</v>
      </c>
      <c r="J12" s="36">
        <v>5072</v>
      </c>
      <c r="K12" s="36">
        <v>5072</v>
      </c>
      <c r="L12" s="66">
        <f t="shared" si="0"/>
        <v>0</v>
      </c>
      <c r="M12" s="96">
        <f t="shared" si="1"/>
        <v>0</v>
      </c>
    </row>
    <row r="13" spans="1:13" ht="47.25" customHeight="1">
      <c r="A13" s="84" t="s">
        <v>8</v>
      </c>
      <c r="B13" s="67"/>
      <c r="C13" s="36">
        <v>7800</v>
      </c>
      <c r="D13" s="36"/>
      <c r="E13" s="36">
        <v>7800</v>
      </c>
      <c r="F13" s="36" t="e">
        <f>#REF!-C13</f>
        <v>#REF!</v>
      </c>
      <c r="G13" s="66"/>
      <c r="H13" s="36">
        <v>7800</v>
      </c>
      <c r="I13" s="36">
        <v>7800</v>
      </c>
      <c r="J13" s="36">
        <v>7800</v>
      </c>
      <c r="K13" s="36">
        <v>7800</v>
      </c>
      <c r="L13" s="66">
        <f t="shared" si="0"/>
        <v>0</v>
      </c>
      <c r="M13" s="96">
        <f t="shared" si="1"/>
        <v>0</v>
      </c>
    </row>
    <row r="14" spans="1:13" ht="17.25" customHeight="1">
      <c r="A14" s="84" t="s">
        <v>13</v>
      </c>
      <c r="B14" s="67"/>
      <c r="C14" s="36">
        <v>795.9</v>
      </c>
      <c r="D14" s="36"/>
      <c r="E14" s="36">
        <v>795.9</v>
      </c>
      <c r="F14" s="36" t="e">
        <f>#REF!-C14</f>
        <v>#REF!</v>
      </c>
      <c r="G14" s="66"/>
      <c r="H14" s="36">
        <v>795.9</v>
      </c>
      <c r="I14" s="36">
        <v>795.9</v>
      </c>
      <c r="J14" s="36">
        <v>795.9</v>
      </c>
      <c r="K14" s="36">
        <v>795.9</v>
      </c>
      <c r="L14" s="66">
        <f t="shared" si="0"/>
        <v>0</v>
      </c>
      <c r="M14" s="96">
        <f t="shared" si="1"/>
        <v>0</v>
      </c>
    </row>
    <row r="15" spans="1:13" ht="48" customHeight="1">
      <c r="A15" s="84" t="s">
        <v>80</v>
      </c>
      <c r="B15" s="67"/>
      <c r="C15" s="36">
        <v>98.6</v>
      </c>
      <c r="D15" s="36"/>
      <c r="E15" s="36">
        <v>98.6</v>
      </c>
      <c r="F15" s="36" t="e">
        <f>#REF!-C15</f>
        <v>#REF!</v>
      </c>
      <c r="G15" s="66"/>
      <c r="H15" s="36">
        <v>98.6</v>
      </c>
      <c r="I15" s="36">
        <v>98.6</v>
      </c>
      <c r="J15" s="36">
        <v>98.6</v>
      </c>
      <c r="K15" s="36">
        <v>98.6</v>
      </c>
      <c r="L15" s="66">
        <f t="shared" si="0"/>
        <v>0</v>
      </c>
      <c r="M15" s="96">
        <f t="shared" si="1"/>
        <v>0</v>
      </c>
    </row>
    <row r="16" spans="1:13" ht="15">
      <c r="A16" s="84" t="s">
        <v>9</v>
      </c>
      <c r="B16" s="67"/>
      <c r="C16" s="36">
        <v>1500</v>
      </c>
      <c r="D16" s="36"/>
      <c r="E16" s="36">
        <v>1500</v>
      </c>
      <c r="F16" s="36" t="e">
        <f>#REF!-C16</f>
        <v>#REF!</v>
      </c>
      <c r="G16" s="66"/>
      <c r="H16" s="36">
        <v>1500</v>
      </c>
      <c r="I16" s="36">
        <v>1500</v>
      </c>
      <c r="J16" s="36">
        <v>1500</v>
      </c>
      <c r="K16" s="36">
        <v>1500</v>
      </c>
      <c r="L16" s="66">
        <f t="shared" si="0"/>
        <v>0</v>
      </c>
      <c r="M16" s="96">
        <f t="shared" si="1"/>
        <v>0</v>
      </c>
    </row>
    <row r="17" spans="1:13" ht="18.75" customHeight="1">
      <c r="A17" s="85" t="s">
        <v>15</v>
      </c>
      <c r="B17" s="69"/>
      <c r="C17" s="36"/>
      <c r="D17" s="36"/>
      <c r="E17" s="36"/>
      <c r="F17" s="36" t="e">
        <f>#REF!-C17</f>
        <v>#REF!</v>
      </c>
      <c r="G17" s="66"/>
      <c r="H17" s="36"/>
      <c r="I17" s="36"/>
      <c r="J17" s="36"/>
      <c r="K17" s="66"/>
      <c r="L17" s="66">
        <f t="shared" si="0"/>
        <v>0</v>
      </c>
      <c r="M17" s="96">
        <f t="shared" si="1"/>
        <v>0</v>
      </c>
    </row>
    <row r="18" spans="1:13" ht="15.75">
      <c r="A18" s="86" t="s">
        <v>19</v>
      </c>
      <c r="B18" s="70"/>
      <c r="C18" s="71">
        <v>13678.1</v>
      </c>
      <c r="D18" s="71"/>
      <c r="E18" s="71">
        <v>13678.1</v>
      </c>
      <c r="F18" s="71" t="e">
        <f>#REF!-C18</f>
        <v>#REF!</v>
      </c>
      <c r="G18" s="63"/>
      <c r="H18" s="71">
        <v>13678.1</v>
      </c>
      <c r="I18" s="71">
        <v>13678.1</v>
      </c>
      <c r="J18" s="71">
        <v>13678.1</v>
      </c>
      <c r="K18" s="63">
        <v>15678.1</v>
      </c>
      <c r="L18" s="66">
        <f t="shared" si="0"/>
        <v>2000</v>
      </c>
      <c r="M18" s="96">
        <f t="shared" si="1"/>
        <v>2000</v>
      </c>
    </row>
    <row r="19" spans="1:13" ht="45" hidden="1">
      <c r="A19" s="85" t="s">
        <v>64</v>
      </c>
      <c r="B19" s="69"/>
      <c r="C19" s="71"/>
      <c r="D19" s="71"/>
      <c r="E19" s="71"/>
      <c r="F19" s="71"/>
      <c r="G19" s="63"/>
      <c r="H19" s="71"/>
      <c r="I19" s="71"/>
      <c r="J19" s="71"/>
      <c r="K19" s="63"/>
      <c r="L19" s="66">
        <f t="shared" si="0"/>
        <v>0</v>
      </c>
      <c r="M19" s="96">
        <f t="shared" si="1"/>
        <v>0</v>
      </c>
    </row>
    <row r="20" spans="1:13" ht="65.25" customHeight="1">
      <c r="A20" s="84" t="s">
        <v>20</v>
      </c>
      <c r="B20" s="67"/>
      <c r="C20" s="36">
        <v>2937.1</v>
      </c>
      <c r="D20" s="36"/>
      <c r="E20" s="36">
        <v>2937.1</v>
      </c>
      <c r="F20" s="36" t="e">
        <f>#REF!-C20</f>
        <v>#REF!</v>
      </c>
      <c r="G20" s="66"/>
      <c r="H20" s="36">
        <v>2937.1</v>
      </c>
      <c r="I20" s="36">
        <v>2937.1</v>
      </c>
      <c r="J20" s="36">
        <v>2937.1</v>
      </c>
      <c r="K20" s="66">
        <v>3937.1</v>
      </c>
      <c r="L20" s="66">
        <f t="shared" si="0"/>
        <v>1000</v>
      </c>
      <c r="M20" s="96">
        <f t="shared" si="1"/>
        <v>1000</v>
      </c>
    </row>
    <row r="21" spans="1:13" ht="44.25" customHeight="1">
      <c r="A21" s="84" t="s">
        <v>14</v>
      </c>
      <c r="B21" s="67"/>
      <c r="C21" s="36">
        <v>1500</v>
      </c>
      <c r="D21" s="36"/>
      <c r="E21" s="36">
        <v>1500</v>
      </c>
      <c r="F21" s="36" t="e">
        <f>#REF!-C21</f>
        <v>#REF!</v>
      </c>
      <c r="G21" s="66"/>
      <c r="H21" s="36">
        <v>1500</v>
      </c>
      <c r="I21" s="36">
        <v>1500</v>
      </c>
      <c r="J21" s="36">
        <v>1500</v>
      </c>
      <c r="K21" s="36">
        <v>1500</v>
      </c>
      <c r="L21" s="66">
        <f t="shared" si="0"/>
        <v>0</v>
      </c>
      <c r="M21" s="96">
        <f t="shared" si="1"/>
        <v>0</v>
      </c>
    </row>
    <row r="22" spans="1:13" ht="43.5" customHeight="1">
      <c r="A22" s="84" t="s">
        <v>21</v>
      </c>
      <c r="B22" s="67"/>
      <c r="C22" s="36">
        <v>7881</v>
      </c>
      <c r="D22" s="36"/>
      <c r="E22" s="36">
        <v>7881</v>
      </c>
      <c r="F22" s="36" t="e">
        <f>#REF!-C22</f>
        <v>#REF!</v>
      </c>
      <c r="G22" s="66"/>
      <c r="H22" s="36">
        <v>7881</v>
      </c>
      <c r="I22" s="36">
        <v>7881</v>
      </c>
      <c r="J22" s="36">
        <v>7881</v>
      </c>
      <c r="K22" s="36">
        <v>7881</v>
      </c>
      <c r="L22" s="66">
        <f t="shared" si="0"/>
        <v>0</v>
      </c>
      <c r="M22" s="96">
        <f t="shared" si="1"/>
        <v>0</v>
      </c>
    </row>
    <row r="23" spans="1:13" ht="46.5" customHeight="1">
      <c r="A23" s="84" t="s">
        <v>22</v>
      </c>
      <c r="B23" s="67"/>
      <c r="C23" s="36">
        <v>390</v>
      </c>
      <c r="D23" s="36"/>
      <c r="E23" s="36">
        <v>390</v>
      </c>
      <c r="F23" s="36" t="e">
        <f>#REF!-C23</f>
        <v>#REF!</v>
      </c>
      <c r="G23" s="66"/>
      <c r="H23" s="36">
        <v>390</v>
      </c>
      <c r="I23" s="36">
        <v>390</v>
      </c>
      <c r="J23" s="36">
        <v>390</v>
      </c>
      <c r="K23" s="36">
        <v>390</v>
      </c>
      <c r="L23" s="66">
        <f t="shared" si="0"/>
        <v>0</v>
      </c>
      <c r="M23" s="96">
        <f t="shared" si="1"/>
        <v>0</v>
      </c>
    </row>
    <row r="24" spans="1:13" ht="39.75" customHeight="1" hidden="1">
      <c r="A24" s="84" t="s">
        <v>23</v>
      </c>
      <c r="B24" s="67"/>
      <c r="C24" s="36"/>
      <c r="D24" s="36"/>
      <c r="E24" s="36"/>
      <c r="F24" s="36"/>
      <c r="G24" s="66"/>
      <c r="H24" s="36"/>
      <c r="I24" s="36"/>
      <c r="J24" s="36"/>
      <c r="K24" s="36"/>
      <c r="L24" s="66">
        <f t="shared" si="0"/>
        <v>0</v>
      </c>
      <c r="M24" s="96">
        <f t="shared" si="1"/>
        <v>0</v>
      </c>
    </row>
    <row r="25" spans="1:13" ht="31.5" customHeight="1">
      <c r="A25" s="84" t="s">
        <v>24</v>
      </c>
      <c r="B25" s="67"/>
      <c r="C25" s="36">
        <v>970</v>
      </c>
      <c r="D25" s="36"/>
      <c r="E25" s="36">
        <v>970</v>
      </c>
      <c r="F25" s="36" t="e">
        <f>#REF!-C25</f>
        <v>#REF!</v>
      </c>
      <c r="G25" s="66"/>
      <c r="H25" s="36">
        <v>970</v>
      </c>
      <c r="I25" s="36">
        <v>970</v>
      </c>
      <c r="J25" s="36">
        <v>970</v>
      </c>
      <c r="K25" s="36">
        <v>970</v>
      </c>
      <c r="L25" s="66">
        <f t="shared" si="0"/>
        <v>0</v>
      </c>
      <c r="M25" s="96">
        <f t="shared" si="1"/>
        <v>0</v>
      </c>
    </row>
    <row r="26" spans="1:13" ht="23.25" customHeight="1">
      <c r="A26" s="84" t="s">
        <v>25</v>
      </c>
      <c r="B26" s="67"/>
      <c r="C26" s="36"/>
      <c r="D26" s="36"/>
      <c r="E26" s="36"/>
      <c r="F26" s="36" t="e">
        <f>#REF!-C26</f>
        <v>#REF!</v>
      </c>
      <c r="G26" s="66"/>
      <c r="H26" s="36"/>
      <c r="I26" s="36"/>
      <c r="J26" s="36"/>
      <c r="K26" s="66">
        <v>1000</v>
      </c>
      <c r="L26" s="66">
        <f t="shared" si="0"/>
        <v>1000</v>
      </c>
      <c r="M26" s="96">
        <f t="shared" si="1"/>
        <v>1000</v>
      </c>
    </row>
    <row r="27" spans="1:13" ht="17.25" customHeight="1" hidden="1">
      <c r="A27" s="84" t="s">
        <v>63</v>
      </c>
      <c r="B27" s="67"/>
      <c r="C27" s="72"/>
      <c r="D27" s="72"/>
      <c r="E27" s="73"/>
      <c r="F27" s="36"/>
      <c r="G27" s="66"/>
      <c r="H27" s="73"/>
      <c r="I27" s="73"/>
      <c r="J27" s="73"/>
      <c r="K27" s="118"/>
      <c r="L27" s="66">
        <f t="shared" si="0"/>
        <v>0</v>
      </c>
      <c r="M27" s="96">
        <f t="shared" si="1"/>
        <v>0</v>
      </c>
    </row>
    <row r="28" spans="1:13" ht="1.5" customHeight="1">
      <c r="A28" s="83"/>
      <c r="B28" s="68"/>
      <c r="C28" s="72"/>
      <c r="D28" s="72"/>
      <c r="E28" s="32"/>
      <c r="F28" s="36" t="e">
        <f>#REF!-C28</f>
        <v>#REF!</v>
      </c>
      <c r="G28" s="66"/>
      <c r="H28" s="32"/>
      <c r="I28" s="32"/>
      <c r="J28" s="32"/>
      <c r="K28" s="119"/>
      <c r="L28" s="66">
        <f t="shared" si="0"/>
        <v>0</v>
      </c>
      <c r="M28" s="96">
        <f t="shared" si="1"/>
        <v>0</v>
      </c>
    </row>
    <row r="29" spans="1:13" ht="15.75">
      <c r="A29" s="87" t="s">
        <v>3</v>
      </c>
      <c r="B29" s="74"/>
      <c r="C29" s="75">
        <f>C10+C18</f>
        <v>59852.9</v>
      </c>
      <c r="D29" s="75"/>
      <c r="E29" s="75">
        <f>E18+E10</f>
        <v>59852.9</v>
      </c>
      <c r="F29" s="75" t="e">
        <f>#REF!-C29</f>
        <v>#REF!</v>
      </c>
      <c r="G29" s="76"/>
      <c r="H29" s="75">
        <f>H18+H10</f>
        <v>59852.9</v>
      </c>
      <c r="I29" s="75">
        <f>I18+I10</f>
        <v>59852.9</v>
      </c>
      <c r="J29" s="75">
        <f>J18+J10</f>
        <v>59852.9</v>
      </c>
      <c r="K29" s="75">
        <f>K18+K10</f>
        <v>61852.9</v>
      </c>
      <c r="L29" s="66">
        <f t="shared" si="0"/>
        <v>2000</v>
      </c>
      <c r="M29" s="96">
        <f t="shared" si="1"/>
        <v>2000</v>
      </c>
    </row>
    <row r="30" spans="1:13" ht="29.25" customHeight="1">
      <c r="A30" s="88" t="s">
        <v>66</v>
      </c>
      <c r="B30" s="78"/>
      <c r="C30" s="78">
        <v>217487.5</v>
      </c>
      <c r="D30" s="78"/>
      <c r="E30" s="78">
        <v>217489.5</v>
      </c>
      <c r="F30" s="78"/>
      <c r="G30" s="92"/>
      <c r="H30" s="78">
        <v>217489.5</v>
      </c>
      <c r="I30" s="99">
        <v>219863.1</v>
      </c>
      <c r="J30" s="99">
        <v>309997.7</v>
      </c>
      <c r="K30" s="99">
        <v>316023.9</v>
      </c>
      <c r="L30" s="66">
        <f t="shared" si="0"/>
        <v>98536.40000000002</v>
      </c>
      <c r="M30" s="96">
        <f t="shared" si="1"/>
        <v>6026.200000000012</v>
      </c>
    </row>
    <row r="31" spans="1:13" ht="29.25" customHeight="1">
      <c r="A31" s="88" t="s">
        <v>83</v>
      </c>
      <c r="B31" s="78"/>
      <c r="C31" s="78"/>
      <c r="D31" s="78"/>
      <c r="E31" s="78"/>
      <c r="F31" s="78"/>
      <c r="G31" s="92"/>
      <c r="H31" s="92"/>
      <c r="I31" s="99"/>
      <c r="J31" s="99"/>
      <c r="K31" s="99"/>
      <c r="L31" s="66">
        <f t="shared" si="0"/>
        <v>0</v>
      </c>
      <c r="M31" s="96">
        <f t="shared" si="1"/>
        <v>0</v>
      </c>
    </row>
    <row r="32" spans="1:13" ht="18" customHeight="1">
      <c r="A32" s="88" t="s">
        <v>75</v>
      </c>
      <c r="B32" s="78"/>
      <c r="C32" s="77">
        <f>C29+C30</f>
        <v>277340.4</v>
      </c>
      <c r="D32" s="78"/>
      <c r="E32" s="77">
        <f>E29+E30</f>
        <v>277342.4</v>
      </c>
      <c r="F32" s="77" t="e">
        <f>F29+F30</f>
        <v>#REF!</v>
      </c>
      <c r="G32" s="93">
        <f>G29+G30</f>
        <v>0</v>
      </c>
      <c r="H32" s="77">
        <f>H29+H30</f>
        <v>277342.4</v>
      </c>
      <c r="I32" s="99">
        <v>279716</v>
      </c>
      <c r="J32" s="99">
        <v>369850.6</v>
      </c>
      <c r="K32" s="99">
        <v>377876.8</v>
      </c>
      <c r="L32" s="66">
        <f t="shared" si="0"/>
        <v>100536.39999999997</v>
      </c>
      <c r="M32" s="96">
        <f t="shared" si="1"/>
        <v>8026.200000000012</v>
      </c>
    </row>
    <row r="33" spans="1:13" ht="15" customHeight="1">
      <c r="A33" s="88" t="s">
        <v>76</v>
      </c>
      <c r="B33" s="78"/>
      <c r="C33" s="78"/>
      <c r="D33" s="78"/>
      <c r="E33" s="78">
        <v>1000</v>
      </c>
      <c r="F33" s="78"/>
      <c r="G33" s="92"/>
      <c r="H33" s="92">
        <v>1085</v>
      </c>
      <c r="I33" s="99">
        <v>1085</v>
      </c>
      <c r="J33" s="99">
        <v>1085</v>
      </c>
      <c r="K33" s="99">
        <v>1085</v>
      </c>
      <c r="L33" s="66">
        <f t="shared" si="0"/>
        <v>1085</v>
      </c>
      <c r="M33" s="96">
        <f t="shared" si="1"/>
        <v>0</v>
      </c>
    </row>
    <row r="34" spans="1:13" ht="13.5" customHeight="1">
      <c r="A34" s="89" t="s">
        <v>67</v>
      </c>
      <c r="B34" s="79"/>
      <c r="C34" s="79">
        <v>30749.2</v>
      </c>
      <c r="D34" s="79"/>
      <c r="E34" s="79">
        <v>30751.2</v>
      </c>
      <c r="F34" s="79"/>
      <c r="G34" s="94"/>
      <c r="H34" s="94">
        <v>30761.2</v>
      </c>
      <c r="I34" s="94">
        <v>30761.2</v>
      </c>
      <c r="J34" s="100">
        <v>30937</v>
      </c>
      <c r="K34" s="100">
        <v>33493.4</v>
      </c>
      <c r="L34" s="66">
        <f t="shared" si="0"/>
        <v>2744.2000000000007</v>
      </c>
      <c r="M34" s="96">
        <f t="shared" si="1"/>
        <v>2556.4000000000015</v>
      </c>
    </row>
    <row r="35" spans="1:13" ht="15">
      <c r="A35" s="89" t="s">
        <v>86</v>
      </c>
      <c r="B35" s="79"/>
      <c r="C35" s="79">
        <v>259.8</v>
      </c>
      <c r="D35" s="79"/>
      <c r="E35" s="79">
        <v>259.8</v>
      </c>
      <c r="F35" s="79"/>
      <c r="G35" s="94"/>
      <c r="H35" s="94">
        <v>259.8</v>
      </c>
      <c r="I35" s="94">
        <v>259.8</v>
      </c>
      <c r="J35" s="100">
        <v>259.8</v>
      </c>
      <c r="K35" s="100">
        <v>259.8</v>
      </c>
      <c r="L35" s="66">
        <f t="shared" si="0"/>
        <v>0</v>
      </c>
      <c r="M35" s="96">
        <f t="shared" si="1"/>
        <v>0</v>
      </c>
    </row>
    <row r="36" spans="1:13" ht="15">
      <c r="A36" s="89" t="s">
        <v>68</v>
      </c>
      <c r="B36" s="79"/>
      <c r="C36" s="79">
        <v>8198.8</v>
      </c>
      <c r="D36" s="79"/>
      <c r="E36" s="79">
        <v>8198.8</v>
      </c>
      <c r="F36" s="79"/>
      <c r="G36" s="94"/>
      <c r="H36" s="94">
        <v>8223.8</v>
      </c>
      <c r="I36" s="94">
        <v>8223.8</v>
      </c>
      <c r="J36" s="100">
        <v>48223.8</v>
      </c>
      <c r="K36" s="100">
        <v>51785.9</v>
      </c>
      <c r="L36" s="66">
        <f t="shared" si="0"/>
        <v>43587.100000000006</v>
      </c>
      <c r="M36" s="96">
        <f t="shared" si="1"/>
        <v>3562.0999999999985</v>
      </c>
    </row>
    <row r="37" spans="1:13" ht="29.25" customHeight="1">
      <c r="A37" s="89" t="s">
        <v>69</v>
      </c>
      <c r="B37" s="79"/>
      <c r="C37" s="79">
        <v>653.4</v>
      </c>
      <c r="D37" s="79"/>
      <c r="E37" s="79">
        <v>653.4</v>
      </c>
      <c r="F37" s="79"/>
      <c r="G37" s="94"/>
      <c r="H37" s="94">
        <v>688.4</v>
      </c>
      <c r="I37" s="94">
        <v>2024.1</v>
      </c>
      <c r="J37" s="100">
        <v>32520.7</v>
      </c>
      <c r="K37" s="100">
        <v>32520.7</v>
      </c>
      <c r="L37" s="66">
        <f t="shared" si="0"/>
        <v>31867.3</v>
      </c>
      <c r="M37" s="96">
        <f t="shared" si="1"/>
        <v>0</v>
      </c>
    </row>
    <row r="38" spans="1:13" ht="15">
      <c r="A38" s="89" t="s">
        <v>70</v>
      </c>
      <c r="B38" s="79"/>
      <c r="C38" s="79">
        <v>493</v>
      </c>
      <c r="D38" s="79"/>
      <c r="E38" s="79">
        <v>493</v>
      </c>
      <c r="F38" s="79"/>
      <c r="G38" s="94"/>
      <c r="H38" s="94">
        <v>493</v>
      </c>
      <c r="I38" s="94">
        <v>493</v>
      </c>
      <c r="J38" s="100">
        <v>493</v>
      </c>
      <c r="K38" s="100">
        <v>493</v>
      </c>
      <c r="L38" s="66">
        <f t="shared" si="0"/>
        <v>0</v>
      </c>
      <c r="M38" s="96">
        <f t="shared" si="1"/>
        <v>0</v>
      </c>
    </row>
    <row r="39" spans="1:13" ht="18.75" customHeight="1">
      <c r="A39" s="89" t="s">
        <v>77</v>
      </c>
      <c r="B39" s="64"/>
      <c r="C39" s="64">
        <v>177609.9</v>
      </c>
      <c r="D39" s="64"/>
      <c r="E39" s="64">
        <v>178609.9</v>
      </c>
      <c r="F39" s="64"/>
      <c r="G39" s="95"/>
      <c r="H39" s="95">
        <v>178609.9</v>
      </c>
      <c r="I39" s="95">
        <v>179726.8</v>
      </c>
      <c r="J39" s="101">
        <v>198614.3</v>
      </c>
      <c r="K39" s="101">
        <v>200964.8</v>
      </c>
      <c r="L39" s="66">
        <f t="shared" si="0"/>
        <v>23354.899999999994</v>
      </c>
      <c r="M39" s="96">
        <f t="shared" si="1"/>
        <v>2350.5</v>
      </c>
    </row>
    <row r="40" spans="1:13" ht="15">
      <c r="A40" s="89" t="s">
        <v>71</v>
      </c>
      <c r="B40" s="64"/>
      <c r="C40" s="64">
        <v>8987</v>
      </c>
      <c r="D40" s="64"/>
      <c r="E40" s="64">
        <v>8987</v>
      </c>
      <c r="F40" s="64"/>
      <c r="G40" s="95"/>
      <c r="H40" s="95">
        <v>9002</v>
      </c>
      <c r="I40" s="95">
        <v>9002</v>
      </c>
      <c r="J40" s="101">
        <v>9002</v>
      </c>
      <c r="K40" s="101">
        <v>9002</v>
      </c>
      <c r="L40" s="66">
        <f t="shared" si="0"/>
        <v>15</v>
      </c>
      <c r="M40" s="96">
        <f t="shared" si="1"/>
        <v>0</v>
      </c>
    </row>
    <row r="41" spans="1:13" ht="15">
      <c r="A41" s="89" t="s">
        <v>72</v>
      </c>
      <c r="B41" s="64"/>
      <c r="C41" s="64">
        <v>24065.5</v>
      </c>
      <c r="D41" s="64"/>
      <c r="E41" s="64">
        <v>24065.5</v>
      </c>
      <c r="F41" s="64"/>
      <c r="G41" s="95"/>
      <c r="H41" s="95">
        <v>24065.5</v>
      </c>
      <c r="I41" s="95">
        <v>23986.5</v>
      </c>
      <c r="J41" s="101">
        <v>24561.2</v>
      </c>
      <c r="K41" s="101">
        <v>25588.4</v>
      </c>
      <c r="L41" s="66">
        <f t="shared" si="0"/>
        <v>1522.9000000000015</v>
      </c>
      <c r="M41" s="96">
        <f t="shared" si="1"/>
        <v>1027.2000000000007</v>
      </c>
    </row>
    <row r="42" spans="1:13" ht="15">
      <c r="A42" s="89" t="s">
        <v>73</v>
      </c>
      <c r="B42" s="64"/>
      <c r="C42" s="64">
        <v>9094.1</v>
      </c>
      <c r="D42" s="64"/>
      <c r="E42" s="64">
        <v>9094.1</v>
      </c>
      <c r="F42" s="64"/>
      <c r="G42" s="95"/>
      <c r="H42" s="95">
        <v>9094.1</v>
      </c>
      <c r="I42" s="95">
        <v>9094.1</v>
      </c>
      <c r="J42" s="101">
        <v>9094.1</v>
      </c>
      <c r="K42" s="101">
        <v>7624.1</v>
      </c>
      <c r="L42" s="66">
        <f t="shared" si="0"/>
        <v>-1470</v>
      </c>
      <c r="M42" s="96">
        <f t="shared" si="1"/>
        <v>-1470</v>
      </c>
    </row>
    <row r="43" spans="1:13" ht="72.75" customHeight="1">
      <c r="A43" s="89" t="s">
        <v>74</v>
      </c>
      <c r="B43" s="64"/>
      <c r="C43" s="64">
        <v>17229.7</v>
      </c>
      <c r="D43" s="64"/>
      <c r="E43" s="64">
        <v>17229.7</v>
      </c>
      <c r="F43" s="64"/>
      <c r="G43" s="95"/>
      <c r="H43" s="95">
        <v>17229.7</v>
      </c>
      <c r="I43" s="95">
        <v>17229.7</v>
      </c>
      <c r="J43" s="101">
        <v>17229.7</v>
      </c>
      <c r="K43" s="101">
        <v>17229.7</v>
      </c>
      <c r="L43" s="66">
        <f t="shared" si="0"/>
        <v>0</v>
      </c>
      <c r="M43" s="96">
        <f t="shared" si="1"/>
        <v>0</v>
      </c>
    </row>
    <row r="44" spans="1:13" ht="15.75">
      <c r="A44" s="90" t="s">
        <v>79</v>
      </c>
      <c r="B44" s="78"/>
      <c r="C44" s="77">
        <f>C34+C35+C36+C37+C38+C39+C40+C41+C42+C43</f>
        <v>277340.4</v>
      </c>
      <c r="D44" s="78"/>
      <c r="E44" s="77">
        <f>E34+E35+E36+E37+E38+E39+E40+E41+E42+E43</f>
        <v>278342.4</v>
      </c>
      <c r="F44" s="77">
        <f>F34+F35+F36+F37+F38+F39+F40+F41+F42+F43</f>
        <v>0</v>
      </c>
      <c r="G44" s="93">
        <f>G34+G35+G36+G37+G38+G39+G40+G41+G42+G43</f>
        <v>0</v>
      </c>
      <c r="H44" s="93">
        <v>278427.4</v>
      </c>
      <c r="I44" s="93">
        <v>280801</v>
      </c>
      <c r="J44" s="102">
        <v>370935.6</v>
      </c>
      <c r="K44" s="102">
        <v>378961.8</v>
      </c>
      <c r="L44" s="66">
        <f t="shared" si="0"/>
        <v>101621.39999999997</v>
      </c>
      <c r="M44" s="96">
        <f t="shared" si="1"/>
        <v>8026.200000000012</v>
      </c>
    </row>
    <row r="47" ht="15">
      <c r="E47" s="58" t="s">
        <v>78</v>
      </c>
    </row>
    <row r="48" spans="1:12" ht="114" customHeight="1">
      <c r="A48" s="54"/>
      <c r="B48" s="53"/>
      <c r="C48" s="80"/>
      <c r="F48" s="114"/>
      <c r="G48" s="114"/>
      <c r="H48" s="81"/>
      <c r="I48" s="81"/>
      <c r="J48" s="81"/>
      <c r="K48" s="81"/>
      <c r="L48" s="81"/>
    </row>
    <row r="49" spans="1:12" ht="24" customHeight="1">
      <c r="A49" s="81"/>
      <c r="B49" s="80"/>
      <c r="C49" s="80"/>
      <c r="F49" s="80"/>
      <c r="G49" s="80"/>
      <c r="H49" s="80"/>
      <c r="I49" s="80"/>
      <c r="J49" s="80"/>
      <c r="K49" s="80"/>
      <c r="L49" s="80"/>
    </row>
    <row r="50" spans="1:12" ht="90.75" customHeight="1">
      <c r="A50" s="54"/>
      <c r="B50" s="53"/>
      <c r="C50" s="80"/>
      <c r="F50" s="115"/>
      <c r="G50" s="115"/>
      <c r="H50" s="97"/>
      <c r="I50" s="97"/>
      <c r="J50" s="97"/>
      <c r="K50" s="97"/>
      <c r="L50" s="97"/>
    </row>
    <row r="51" spans="1:12" ht="13.5" customHeight="1">
      <c r="A51" s="81"/>
      <c r="B51" s="80"/>
      <c r="C51" s="80"/>
      <c r="F51" s="80"/>
      <c r="G51" s="80"/>
      <c r="H51" s="80"/>
      <c r="I51" s="80"/>
      <c r="J51" s="80"/>
      <c r="K51" s="80"/>
      <c r="L51" s="80"/>
    </row>
    <row r="52" spans="1:12" ht="72" customHeight="1">
      <c r="A52" s="54"/>
      <c r="B52" s="80"/>
      <c r="C52" s="80"/>
      <c r="F52" s="115"/>
      <c r="G52" s="115"/>
      <c r="H52" s="97"/>
      <c r="I52" s="97"/>
      <c r="J52" s="97"/>
      <c r="K52" s="97"/>
      <c r="L52" s="97"/>
    </row>
    <row r="53" spans="1:3" ht="15">
      <c r="A53" s="80"/>
      <c r="B53" s="80"/>
      <c r="C53" s="80"/>
    </row>
    <row r="54" spans="1:3" ht="93.75" customHeight="1">
      <c r="A54" s="52"/>
      <c r="B54" s="80"/>
      <c r="C54" s="80"/>
    </row>
    <row r="55" ht="15">
      <c r="C55" s="55"/>
    </row>
    <row r="56" ht="45" customHeight="1"/>
    <row r="58" ht="78" customHeight="1"/>
    <row r="60" ht="53.25" customHeight="1"/>
    <row r="62" ht="142.5" customHeight="1"/>
    <row r="63" ht="17.25" customHeight="1"/>
    <row r="64" ht="111" customHeight="1"/>
    <row r="66" ht="78.75" customHeight="1"/>
    <row r="68" ht="97.5" customHeight="1"/>
  </sheetData>
  <mergeCells count="7">
    <mergeCell ref="F48:G48"/>
    <mergeCell ref="F50:G50"/>
    <mergeCell ref="F52:G52"/>
    <mergeCell ref="A3:F3"/>
    <mergeCell ref="A4:F4"/>
    <mergeCell ref="A6:F6"/>
    <mergeCell ref="A5:G5"/>
  </mergeCells>
  <printOptions/>
  <pageMargins left="0.24" right="0.16" top="0.2" bottom="0.22" header="0.2" footer="0.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Кабак</cp:lastModifiedBy>
  <cp:lastPrinted>2015-04-13T05:00:36Z</cp:lastPrinted>
  <dcterms:created xsi:type="dcterms:W3CDTF">1996-10-08T23:32:33Z</dcterms:created>
  <dcterms:modified xsi:type="dcterms:W3CDTF">2015-07-27T06:16:26Z</dcterms:modified>
  <cp:category/>
  <cp:version/>
  <cp:contentType/>
  <cp:contentStatus/>
</cp:coreProperties>
</file>